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Perhitungan" sheetId="1" state="visible" r:id="rId3"/>
    <sheet name="data_tabel" sheetId="2" state="visible" r:id="rId4"/>
    <sheet name="Sheet1" sheetId="3" state="visible" r:id="rId5"/>
  </sheets>
  <externalReferences>
    <externalReference r:id="rId1"/>
  </externalReferences>
  <definedNames>
    <definedName name="jenis_splitter">'[1]Data_Utama'!$A$56:$A$58</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tc={A9D2A81B-95A2-C4C3-0C8B-76578F25AAE1}</author>
    <author>tc={0C038D8C-C056-1869-B30C-AC2B4C839AF9}</author>
    <author>tc={D08116B8-AE20-C8AE-633E-A73FC06FF024}</author>
    <author>tc={9135037A-DD6F-D45F-5976-43656F9FDAD4}</author>
    <author>tc={126F98E6-15E0-2546-FCF9-72E38E9C93EB}</author>
    <author>tc={7FE89238-E37C-02D3-B919-75EA28B0A30F}</author>
    <author>tc={C25D3440-B3E1-0AEA-A774-2F73DFBC1AED}</author>
    <author>tc={CC63C5EF-6F91-D8EA-DB18-6E00E2DBF275}</author>
    <author>tc={E5D4B551-09F9-1722-F5D2-184631067163}</author>
    <author>tc={0B77D2A6-A76E-C2A5-490D-D177AAC4511F}</author>
    <author>tc={604D1CF2-0ABC-ADF4-207E-4FA73DEB4529}</author>
    <author>tc={6C5D5326-984E-1C86-68FA-D9E0748FC7B0}</author>
    <author>tc={FD0BEF96-0FEE-D7DB-0CAC-512432FD9049}</author>
    <author>tc={2F3448BB-9F83-4873-A992-1556D59E450C}</author>
    <author>tc={C1AD176E-2BBC-0E1F-7899-BDD0FD0EB7C4}</author>
    <author>tc={4BEBA8DD-DE88-2601-E44F-01BB6A3B6F85}</author>
    <author>tc={4F426108-8B21-3AA1-499E-FFAEDC5D2B47}</author>
  </authors>
  <commentList>
    <comment ref="I11" authorId="0" xr:uid="{A9D2A81B-95A2-C4C3-0C8B-76578F25AAE1}">
      <text>
        <r>
          <rPr>
            <b/>
            <sz val="9"/>
            <rFont val="Tahoma"/>
          </rPr>
          <t>aqil:</t>
        </r>
        <r>
          <rPr>
            <sz val="9"/>
            <rFont val="Tahoma"/>
          </rPr>
          <t xml:space="preserve">
sda
</t>
        </r>
      </text>
    </comment>
    <comment ref="J13" authorId="1" xr:uid="{0C038D8C-C056-1869-B30C-AC2B4C839AF9}">
      <text>
        <r>
          <rPr>
            <b/>
            <sz val="9"/>
            <rFont val="Tahoma"/>
          </rPr>
          <t>aqil:</t>
        </r>
        <r>
          <rPr>
            <sz val="9"/>
            <rFont val="Tahoma"/>
          </rPr>
          <t xml:space="preserve">
pilih ODP yg digunakan
</t>
        </r>
      </text>
    </comment>
    <comment ref="I15" authorId="2" xr:uid="{D08116B8-AE20-C8AE-633E-A73FC06FF024}">
      <text>
        <r>
          <rPr>
            <b/>
            <sz val="9"/>
            <rFont val="Tahoma"/>
          </rPr>
          <t>aqil:</t>
        </r>
        <r>
          <rPr>
            <sz val="9"/>
            <rFont val="Tahoma"/>
          </rPr>
          <t xml:space="preserve">
target redaman akhir pada ONT
</t>
        </r>
      </text>
    </comment>
    <comment ref="J16" authorId="3" xr:uid="{9135037A-DD6F-D45F-5976-43656F9FDAD4}">
      <text>
        <r>
          <rPr>
            <b/>
            <sz val="9"/>
            <rFont val="Tahoma"/>
          </rPr>
          <t>aqil:</t>
        </r>
        <r>
          <rPr>
            <sz val="9"/>
            <rFont val="Tahoma"/>
          </rPr>
          <t xml:space="preserve">
TUJUAN :
menemukan lost rasio(yang dimiliki split ratio) yang di butuhkan sebagai input yang di pilih yang memiliki redaman ini, usahakan ambil di bawah angka ini namun jangan terlalu jauh,
gunakan tabel di datasheet, atau rumus di bawah ini
</t>
        </r>
      </text>
    </comment>
    <comment ref="V17" authorId="4" xr:uid="{126F98E6-15E0-2546-FCF9-72E38E9C93EB}">
      <text>
        <r>
          <rPr>
            <b/>
            <sz val="9"/>
            <rFont val="Tahoma"/>
          </rPr>
          <t>aqil:</t>
        </r>
        <r>
          <rPr>
            <sz val="9"/>
            <rFont val="Tahoma"/>
          </rPr>
          <t xml:space="preserve">
masukkan jumlah perangkat yang keluar dari SPLIT RASIO menuju ODP
</t>
        </r>
      </text>
    </comment>
    <comment ref="J17" authorId="5" xr:uid="{7FE89238-E37C-02D3-B919-75EA28B0A30F}">
      <text>
        <r>
          <rPr>
            <b/>
            <sz val="9"/>
            <rFont val="Tahoma"/>
          </rPr>
          <t>aqil:</t>
        </r>
        <r>
          <rPr>
            <sz val="9"/>
            <rFont val="Tahoma"/>
          </rPr>
          <t xml:space="preserve">
sisa output dbm
</t>
        </r>
      </text>
    </comment>
    <comment ref="V20" authorId="6" xr:uid="{C25D3440-B3E1-0AEA-A774-2F73DFBC1AED}">
      <text>
        <r>
          <rPr>
            <b/>
            <sz val="9"/>
            <rFont val="Tahoma"/>
          </rPr>
          <t>aqil:</t>
        </r>
        <r>
          <rPr>
            <sz val="9"/>
            <rFont val="Tahoma"/>
          </rPr>
          <t xml:space="preserve">
masukan jumlah ODP way
</t>
        </r>
      </text>
    </comment>
    <comment ref="J21" authorId="7" xr:uid="{CC63C5EF-6F91-D8EA-DB18-6E00E2DBF275}">
      <text>
        <r>
          <rPr>
            <b/>
            <sz val="9"/>
            <rFont val="Tahoma"/>
          </rPr>
          <t>aqil:</t>
        </r>
        <r>
          <rPr>
            <sz val="9"/>
            <rFont val="Tahoma"/>
          </rPr>
          <t xml:space="preserve">
split rasio yang diperlukan di atas bisa cek disini, atau periksa di sheet data table
</t>
        </r>
      </text>
    </comment>
    <comment ref="V23" authorId="8" xr:uid="{E5D4B551-09F9-1722-F5D2-184631067163}">
      <text>
        <r>
          <rPr>
            <b/>
            <sz val="9"/>
            <rFont val="Tahoma"/>
          </rPr>
          <t>aqil:</t>
        </r>
        <r>
          <rPr>
            <sz val="9"/>
            <rFont val="Tahoma"/>
          </rPr>
          <t xml:space="preserve">
yang terakhir masukkan jumlah perangkat yang masuk ke ONT
dan inilah hasilnya: harusa dalam rentang -16 - -25, ideal di -18 - -21
</t>
        </r>
      </text>
    </comment>
    <comment ref="U6" authorId="9" xr:uid="{0B77D2A6-A76E-C2A5-490D-D177AAC4511F}">
      <text>
        <r>
          <rPr>
            <b/>
            <sz val="9"/>
            <rFont val="Tahoma"/>
          </rPr>
          <t>aqil:</t>
        </r>
        <r>
          <rPr>
            <sz val="9"/>
            <rFont val="Tahoma"/>
          </rPr>
          <t xml:space="preserve">
masukkan nilai output sfp, angka ini di dapat dari datasheet OLT, atau buka OLT lalu cari output SFP, atau ukur sendiri menggunakan OPM
</t>
        </r>
      </text>
    </comment>
    <comment ref="I7" authorId="10" xr:uid="{604D1CF2-0ABC-ADF4-207E-4FA73DEB4529}">
      <text>
        <r>
          <rPr>
            <b/>
            <sz val="9"/>
            <rFont val="Tahoma"/>
          </rPr>
          <t>aqil:</t>
        </r>
        <r>
          <rPr>
            <sz val="9"/>
            <rFont val="Tahoma"/>
          </rPr>
          <t xml:space="preserve">
1. masukan input yang masuk
</t>
        </r>
      </text>
    </comment>
    <comment ref="AD8" authorId="11" xr:uid="{6C5D5326-984E-1C86-68FA-D9E0748FC7B0}">
      <text>
        <r>
          <rPr>
            <b/>
            <sz val="9"/>
            <rFont val="Tahoma"/>
          </rPr>
          <t>aqil:</t>
        </r>
        <r>
          <rPr>
            <sz val="9"/>
            <rFont val="Tahoma"/>
          </rPr>
          <t xml:space="preserve">
adjust settingan ini untuk mendapatkan redaman ONT menjadi ideal.
HASIL INI YANG INGIN DI CAPAI
yaitu menemukan rasio yang tepat
</t>
        </r>
      </text>
    </comment>
    <comment ref="AN8" authorId="12" xr:uid="{FD0BEF96-0FEE-D7DB-0CAC-512432FD9049}">
      <text>
        <r>
          <rPr>
            <b/>
            <sz val="9"/>
            <rFont val="Tahoma"/>
          </rPr>
          <t>aqil:</t>
        </r>
        <r>
          <rPr>
            <sz val="9"/>
            <rFont val="Tahoma"/>
          </rPr>
          <t xml:space="preserve">
ODP selanjutnya silahkan komposisikan RASIO dan ODP karena sudah mendapatkan input otomatis dari ODP1.
ODP selanjutnya pun memeliki cara yang sama. sampai yang terakhir mungkin pakai split rasio saja
</t>
        </r>
      </text>
    </comment>
    <comment ref="I8" authorId="13" xr:uid="{2F3448BB-9F83-4873-A992-1556D59E450C}">
      <text>
        <r>
          <rPr>
            <b/>
            <sz val="9"/>
            <rFont val="Tahoma"/>
          </rPr>
          <t>aqil:</t>
        </r>
        <r>
          <rPr>
            <sz val="9"/>
            <rFont val="Tahoma"/>
          </rPr>
          <t xml:space="preserve">
2. masukan panjang kabel
</t>
        </r>
      </text>
    </comment>
    <comment ref="V9" authorId="14" xr:uid="{C1AD176E-2BBC-0E1F-7899-BDD0FD0EB7C4}">
      <text>
        <r>
          <rPr>
            <b/>
            <sz val="9"/>
            <rFont val="Tahoma"/>
          </rPr>
          <t>aqil:</t>
        </r>
        <r>
          <rPr>
            <sz val="9"/>
            <rFont val="Tahoma"/>
          </rPr>
          <t xml:space="preserve">
pada saat kabel keluar dari OLT menuju SPLIT RASIO maka akan ada perangkat yang di pasang disitulah terjadi peredaman, maka inputkan semua jumlah perangkat di samping
</t>
        </r>
      </text>
    </comment>
    <comment ref="I9" authorId="15" xr:uid="{4BEBA8DD-DE88-2601-E44F-01BB6A3B6F85}">
      <text>
        <r>
          <rPr>
            <b/>
            <sz val="9"/>
            <rFont val="Tahoma"/>
          </rPr>
          <t>aqil:</t>
        </r>
        <r>
          <rPr>
            <sz val="9"/>
            <rFont val="Tahoma"/>
          </rPr>
          <t xml:space="preserve">
3. pigtail yang di gunakan ke ODP dan ONT
</t>
        </r>
      </text>
    </comment>
    <comment ref="I10" authorId="16" xr:uid="{4F426108-8B21-3AA1-499E-FFAEDC5D2B47}">
      <text>
        <r>
          <rPr>
            <b/>
            <sz val="9"/>
            <rFont val="Tahoma"/>
          </rPr>
          <t>aqil:</t>
        </r>
        <r>
          <rPr>
            <sz val="9"/>
            <rFont val="Tahoma"/>
          </rPr>
          <t xml:space="preserve">
sda
</t>
        </r>
      </text>
    </comment>
  </commentList>
</comments>
</file>

<file path=xl/sharedStrings.xml><?xml version="1.0" encoding="utf-8"?>
<sst xmlns="http://schemas.openxmlformats.org/spreadsheetml/2006/main" count="198" uniqueCount="198">
  <si>
    <t xml:space="preserve">Created by Arey GriyaNet</t>
  </si>
  <si>
    <t xml:space="preserve">TOOL RASIO FTTH</t>
  </si>
  <si>
    <t xml:space="preserve">Updated: 21 Juli 2023</t>
  </si>
  <si>
    <t xml:space="preserve">Panduan Penggunaan</t>
  </si>
  <si>
    <t xml:space="preserve">: https://www.youtube.com/@griya-net</t>
  </si>
  <si>
    <t xml:space="preserve">Menentukan Rasio</t>
  </si>
  <si>
    <t>OLT:</t>
  </si>
  <si>
    <t>dbm</t>
  </si>
  <si>
    <t xml:space="preserve">Instalasi OLT -&gt; ODP 1</t>
  </si>
  <si>
    <t xml:space="preserve">ODP 1</t>
  </si>
  <si>
    <t xml:space="preserve">Instalasi ODP 1 -&gt; 2</t>
  </si>
  <si>
    <t xml:space="preserve">ODP 2</t>
  </si>
  <si>
    <t xml:space="preserve">Instalasi ODP 2 -&gt; 3</t>
  </si>
  <si>
    <t xml:space="preserve">ODP 3</t>
  </si>
  <si>
    <t xml:space="preserve">Instalasi ODP 3 -&gt; 4</t>
  </si>
  <si>
    <t xml:space="preserve">ODP 4</t>
  </si>
  <si>
    <t xml:space="preserve">Redaman Input Rasio</t>
  </si>
  <si>
    <t>:</t>
  </si>
  <si>
    <t>IN</t>
  </si>
  <si>
    <t>RASIO</t>
  </si>
  <si>
    <t xml:space="preserve">Panjang Kabel (M)</t>
  </si>
  <si>
    <t xml:space="preserve">BACK BOUND</t>
  </si>
  <si>
    <t>Kabel:</t>
  </si>
  <si>
    <t>M</t>
  </si>
  <si>
    <t>%</t>
  </si>
  <si>
    <t>Pigtail</t>
  </si>
  <si>
    <t>Loss:</t>
  </si>
  <si>
    <t>Konektor/Barel</t>
  </si>
  <si>
    <t xml:space="preserve">Out Rasio:</t>
  </si>
  <si>
    <t>Sambungan</t>
  </si>
  <si>
    <t>Pigtail:</t>
  </si>
  <si>
    <t>pcs</t>
  </si>
  <si>
    <t xml:space="preserve">Loss Instalasi</t>
  </si>
  <si>
    <t>Konektor:</t>
  </si>
  <si>
    <t xml:space="preserve">Loss Splitter</t>
  </si>
  <si>
    <t>1:4</t>
  </si>
  <si>
    <t>Sambungan:</t>
  </si>
  <si>
    <t xml:space="preserve">JALUR SPLITER</t>
  </si>
  <si>
    <t xml:space="preserve">RASIO -&gt; SPLITTER</t>
  </si>
  <si>
    <t xml:space="preserve">Output Redaman</t>
  </si>
  <si>
    <t xml:space="preserve">Loss Rasio</t>
  </si>
  <si>
    <t xml:space="preserve">Output Kabel</t>
  </si>
  <si>
    <t>SPLITTER</t>
  </si>
  <si>
    <t xml:space="preserve">In Splitter</t>
  </si>
  <si>
    <t xml:space="preserve">Menghitung Nilai Los Rasio</t>
  </si>
  <si>
    <t>Splitter</t>
  </si>
  <si>
    <t>1:8</t>
  </si>
  <si>
    <t>Rasio</t>
  </si>
  <si>
    <t xml:space="preserve">Out Splitter</t>
  </si>
  <si>
    <t xml:space="preserve">JALUR CLIENT</t>
  </si>
  <si>
    <t xml:space="preserve">SPLITTER -&gt; ONU</t>
  </si>
  <si>
    <t>ONU:</t>
  </si>
  <si>
    <t xml:space="preserve">OUT ODC 4</t>
  </si>
  <si>
    <t xml:space="preserve">Instalasi ODP 4 -&gt; 5</t>
  </si>
  <si>
    <t xml:space="preserve">ODP 5</t>
  </si>
  <si>
    <t xml:space="preserve">Instalasi ODP 5 -&gt; 6</t>
  </si>
  <si>
    <t xml:space="preserve">ODP 6</t>
  </si>
  <si>
    <t xml:space="preserve">Instalasi ODP 6 -&gt; 7</t>
  </si>
  <si>
    <t xml:space="preserve">ODP 7</t>
  </si>
  <si>
    <t xml:space="preserve">Instalasi ODP 7 -&gt; 8</t>
  </si>
  <si>
    <t xml:space="preserve">ODP 8</t>
  </si>
  <si>
    <t xml:space="preserve">KETRANGAN PENGGUNAAN:</t>
  </si>
  <si>
    <t>FORMULA1</t>
  </si>
  <si>
    <t>-</t>
  </si>
  <si>
    <t xml:space="preserve">keterngan singkat ada di comment</t>
  </si>
  <si>
    <t xml:space="preserve">formula ini di gunakan untuk mencari rasio yang di gunakan untuk satu ODP secara mandiri sesuai input yang diterima saja</t>
  </si>
  <si>
    <t xml:space="preserve">intinya jika mau bikin sebuah ODP secara mandiri dengan modal input dbm yang diterima, berapa client dan rasio mana yang harus dipilih</t>
  </si>
  <si>
    <t xml:space="preserve">formula ini bukan untuk meng kalkulasikan semua ODP dalam satu SFP </t>
  </si>
  <si>
    <t xml:space="preserve">jika mau hitung skema ODP dalam satu SFP maka gunakan formula2 dibaawah ini:</t>
  </si>
  <si>
    <t>FORMULA2</t>
  </si>
  <si>
    <t xml:space="preserve">tentukan topologi</t>
  </si>
  <si>
    <t xml:space="preserve">formula ini di gunakan untuk menghitung jumlah client, split rasio, dan jumlah ODP untuk satu SFP sekaligus</t>
  </si>
  <si>
    <t xml:space="preserve">rancanakan kita akan pasang ONT sebanyak maksimal 64 client kalau kita effisien dalam membaginya</t>
  </si>
  <si>
    <t xml:space="preserve">kalau tidak efisien dalam implementasi konfigurasi alat dilapangan kita bisa tekor mungkin hanya 55 client</t>
  </si>
  <si>
    <t xml:space="preserve">silahkan pilih ODP berapapun secara kombinasi dilapangan</t>
  </si>
  <si>
    <t xml:space="preserve">Tugas akhir kita adalah menemukan "split rasio" mana yang di gunakan pada tiap ODP</t>
  </si>
  <si>
    <t xml:space="preserve">jika konfigurasi telah kita buat sempurna kita masih bisa ubah dengan memodifikasi "split rasio", "ODP way", dan kalkulasi </t>
  </si>
  <si>
    <t xml:space="preserve">kesimpulan: jangan ragu memasang ODP way dan jumlah client, paling yang berubah adalah, split rasio dan ODP serta jumlah client</t>
  </si>
  <si>
    <t xml:space="preserve">ketentuan penggunaan</t>
  </si>
  <si>
    <t xml:space="preserve">jumlah ODP fleksibel bisa 8 - 32 ODP, tergantung effiensi penggunaan, </t>
  </si>
  <si>
    <t xml:space="preserve">makin banyak ODP makin tidak fleksibel dalam perubahan dan makin berkurang jumlah client yang tercover</t>
  </si>
  <si>
    <t xml:space="preserve">di formula kita di kasih 8 ODP kalau perhitungan lebih dari 8 tinggal kita masukkan hasil akhir yang sudah jadi (di print dulu) dengan nilai terkhir</t>
  </si>
  <si>
    <t xml:space="preserve">langkah langkah</t>
  </si>
  <si>
    <t xml:space="preserve">masukkan input dbm pada ODP bersangkutan (1,2,3 dst)</t>
  </si>
  <si>
    <t xml:space="preserve">masukkan redaman pada masing masing jalur</t>
  </si>
  <si>
    <t xml:space="preserve">tentukan split rasio</t>
  </si>
  <si>
    <t xml:space="preserve">tentukan ODP way</t>
  </si>
  <si>
    <t xml:space="preserve">hasil akhir di ONTharus 16-21 (ideal di 18-20)</t>
  </si>
  <si>
    <t xml:space="preserve">jika angka belum tercapai maka mainkan nilai yang ada di "spiltt rasio" saja  setelah config di inputkan</t>
  </si>
  <si>
    <t>RINGKASAN</t>
  </si>
  <si>
    <t xml:space="preserve">kalkulasi REDAMAN berarti hitung SPLIT RASIO</t>
  </si>
  <si>
    <t xml:space="preserve">bebas memilih jumlah way, tapi resiko makin banyak ODP dan sambungan menggerus jumlah client</t>
  </si>
  <si>
    <t xml:space="preserve">FILE </t>
  </si>
  <si>
    <t xml:space="preserve">di folder ini ada 2 file excel yang berisi formula yang sama hanya bedanya</t>
  </si>
  <si>
    <t xml:space="preserve">file formula1 berisi keterangan ini (penggunaan karena pada formula2 sudah di protect tidak bisa menulis keterangan)</t>
  </si>
  <si>
    <t xml:space="preserve">file formula2 berisi rumus yang sudah di protek sheet dan memiliki tabel redaman sesuai standard umum dan custom secara merk</t>
  </si>
  <si>
    <t xml:space="preserve">JANGAN SAVE, oya jika menggunakan formula2 silahkan masukkan paramater tapi jangan sampai di save biarkan saja. atau print PDF saja hasilnya</t>
  </si>
  <si>
    <t xml:space="preserve">Pasif Splitter</t>
  </si>
  <si>
    <t xml:space="preserve">Data Rasio</t>
  </si>
  <si>
    <t>1:2</t>
  </si>
  <si>
    <t>1:99</t>
  </si>
  <si>
    <t>2:98</t>
  </si>
  <si>
    <t>3:97</t>
  </si>
  <si>
    <t>1:16</t>
  </si>
  <si>
    <t>4:96</t>
  </si>
  <si>
    <t>1:32</t>
  </si>
  <si>
    <t>5:95</t>
  </si>
  <si>
    <t xml:space="preserve">Loss Kabel per meter</t>
  </si>
  <si>
    <t>6:94</t>
  </si>
  <si>
    <t xml:space="preserve">Standard Kabel</t>
  </si>
  <si>
    <t>7:93</t>
  </si>
  <si>
    <t>8:92</t>
  </si>
  <si>
    <t>9:91</t>
  </si>
  <si>
    <t xml:space="preserve">Loss Aksesoris</t>
  </si>
  <si>
    <t>10:90</t>
  </si>
  <si>
    <t>11:89</t>
  </si>
  <si>
    <t>Splice</t>
  </si>
  <si>
    <t>12:88</t>
  </si>
  <si>
    <t>Konektor</t>
  </si>
  <si>
    <t>13:87</t>
  </si>
  <si>
    <t>14:86</t>
  </si>
  <si>
    <t>15:85</t>
  </si>
  <si>
    <t>16:84</t>
  </si>
  <si>
    <t>17:83</t>
  </si>
  <si>
    <t>18:82</t>
  </si>
  <si>
    <t>19:81</t>
  </si>
  <si>
    <t>20:80</t>
  </si>
  <si>
    <t xml:space="preserve">Standard Loss Redaman</t>
  </si>
  <si>
    <t>21:79</t>
  </si>
  <si>
    <t>22:78</t>
  </si>
  <si>
    <t>23:77</t>
  </si>
  <si>
    <t>24:76</t>
  </si>
  <si>
    <t>25:75</t>
  </si>
  <si>
    <t>26:74</t>
  </si>
  <si>
    <t>27:73</t>
  </si>
  <si>
    <t>28:72</t>
  </si>
  <si>
    <t>29:71</t>
  </si>
  <si>
    <t>30:70</t>
  </si>
  <si>
    <t>31:69</t>
  </si>
  <si>
    <t>32:68</t>
  </si>
  <si>
    <t>33:67</t>
  </si>
  <si>
    <t>34:66</t>
  </si>
  <si>
    <t xml:space="preserve">Updated : 21 Juli 2023</t>
  </si>
  <si>
    <t>35:65</t>
  </si>
  <si>
    <t>36:64</t>
  </si>
  <si>
    <t>37:63</t>
  </si>
  <si>
    <t>38:62</t>
  </si>
  <si>
    <t>39:61</t>
  </si>
  <si>
    <t>40:60</t>
  </si>
  <si>
    <t>41:59</t>
  </si>
  <si>
    <t>42:58</t>
  </si>
  <si>
    <t>43:57</t>
  </si>
  <si>
    <t>44:56</t>
  </si>
  <si>
    <t>45:55</t>
  </si>
  <si>
    <t>46:54</t>
  </si>
  <si>
    <t>47:53</t>
  </si>
  <si>
    <t>48:52</t>
  </si>
  <si>
    <t>49:51</t>
  </si>
  <si>
    <t>50:50</t>
  </si>
  <si>
    <t xml:space="preserve">Cara kedua dari griyanet youtube</t>
  </si>
  <si>
    <t>SFP</t>
  </si>
  <si>
    <t>pigtall</t>
  </si>
  <si>
    <t>splice</t>
  </si>
  <si>
    <t>kabel/m</t>
  </si>
  <si>
    <t xml:space="preserve">splitter 8 way</t>
  </si>
  <si>
    <t>adapter</t>
  </si>
  <si>
    <t xml:space="preserve">Ratio 1</t>
  </si>
  <si>
    <t xml:space="preserve">Ratio 2</t>
  </si>
  <si>
    <t xml:space="preserve">Ratio 3</t>
  </si>
  <si>
    <t xml:space="preserve">Ratio 4</t>
  </si>
  <si>
    <t xml:space="preserve">Ratio 5</t>
  </si>
  <si>
    <t xml:space="preserve">Ratio 6</t>
  </si>
  <si>
    <t xml:space="preserve">Ratio 7</t>
  </si>
  <si>
    <t>Ratio</t>
  </si>
  <si>
    <t xml:space="preserve">Panjang Kabel</t>
  </si>
  <si>
    <t xml:space="preserve">Spliter Ratio</t>
  </si>
  <si>
    <t>m</t>
  </si>
  <si>
    <t xml:space="preserve">Loss (dB)</t>
  </si>
  <si>
    <t xml:space="preserve">Output (dB)</t>
  </si>
  <si>
    <t xml:space="preserve">Spliter 8 Way (dB)</t>
  </si>
  <si>
    <t xml:space="preserve">perhitungan untuk redaman masuk odp</t>
  </si>
  <si>
    <t>sumber</t>
  </si>
  <si>
    <t xml:space="preserve">bilangan sumber yang di terima</t>
  </si>
  <si>
    <t xml:space="preserve">loss(db) ratio 8</t>
  </si>
  <si>
    <t xml:space="preserve">(dikurangi) loss db lihat di data sheet masing2 ratio memiliki loss db yang baku dari pabrik</t>
  </si>
  <si>
    <t xml:space="preserve">pigtail 2x</t>
  </si>
  <si>
    <t xml:space="preserve">(dikurangi) pigtail awal dan akhir</t>
  </si>
  <si>
    <t xml:space="preserve">splice 2x</t>
  </si>
  <si>
    <t xml:space="preserve">(dikurangi) splice pigtail awal dan akhir</t>
  </si>
  <si>
    <t xml:space="preserve">(dikurangi) masuk ke odp</t>
  </si>
  <si>
    <t>kabel</t>
  </si>
  <si>
    <t xml:space="preserve">(dikurangi) panjang kabel per meter</t>
  </si>
  <si>
    <t xml:space="preserve">splitter 8</t>
  </si>
  <si>
    <t xml:space="preserve">(dikurangi) redaman odp 1 : 8 lihat pada datasheet odp per kaki</t>
  </si>
  <si>
    <t xml:space="preserve">hasil masing2</t>
  </si>
  <si>
    <t xml:space="preserve">hasilnya harus antara 16 - 22</t>
  </si>
  <si>
    <t xml:space="preserve">perhitungan untuk redaman lanjutan</t>
  </si>
  <si>
    <t xml:space="preserve">loss(db) ratio 92</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</si>
</sst>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0" formatCode="#,##0.00000"/>
    <numFmt numFmtId="161" formatCode="#,##0.0"/>
  </numFmts>
  <fonts count="17">
    <font>
      <sz val="11.000000"/>
      <color theme="1"/>
      <name val="Calibri"/>
      <scheme val="minor"/>
    </font>
    <font>
      <sz val="11.000000"/>
      <color theme="1"/>
      <name val="Calibri"/>
    </font>
    <font>
      <sz val="20.000000"/>
      <color rgb="FF494429"/>
      <name val="Calibri"/>
    </font>
    <font>
      <b/>
      <sz val="28.000000"/>
      <color theme="1"/>
      <name val="Calibri"/>
    </font>
    <font/>
    <font>
      <sz val="10.000000"/>
      <color rgb="FF7F7F7F"/>
      <name val="Calibri"/>
    </font>
    <font>
      <sz val="12.000000"/>
      <color theme="1"/>
      <name val="Calibri"/>
    </font>
    <font>
      <u/>
      <sz val="11.000000"/>
      <color theme="10"/>
      <name val="Calibri"/>
    </font>
    <font>
      <b/>
      <sz val="11.000000"/>
      <color theme="1"/>
      <name val="Calibri"/>
    </font>
    <font>
      <b/>
      <sz val="10.000000"/>
      <color theme="1"/>
      <name val="Calibri"/>
    </font>
    <font>
      <b/>
      <sz val="12.000000"/>
      <color theme="1"/>
      <name val="Calibri"/>
    </font>
    <font>
      <sz val="10.000000"/>
      <color theme="1"/>
      <name val="Calibri"/>
    </font>
    <font>
      <sz val="11.000000"/>
      <color indexed="2"/>
      <name val="Calibri"/>
      <scheme val="minor"/>
    </font>
    <font>
      <sz val="11.000000"/>
      <color rgb="FF7F7F7F"/>
      <name val="Calibri"/>
    </font>
    <font>
      <b/>
      <sz val="11.000000"/>
      <color theme="1"/>
      <name val="Calibri"/>
      <scheme val="minor"/>
    </font>
    <font>
      <b/>
      <sz val="11.000000"/>
      <name val="Calibri"/>
    </font>
    <font>
      <sz val="11.000000"/>
      <name val="Calibri"/>
    </font>
  </fonts>
  <fills count="22">
    <fill>
      <patternFill patternType="none"/>
    </fill>
    <fill>
      <patternFill patternType="gray125"/>
    </fill>
    <fill>
      <patternFill patternType="solid">
        <fgColor rgb="FF548DD4"/>
        <bgColor rgb="FF548DD4"/>
      </patternFill>
    </fill>
    <fill>
      <patternFill patternType="solid">
        <fgColor rgb="FFC6D9F0"/>
        <bgColor rgb="FFC6D9F0"/>
      </patternFill>
    </fill>
    <fill>
      <patternFill patternType="solid">
        <fgColor theme="8"/>
        <bgColor theme="8"/>
      </patternFill>
    </fill>
    <fill>
      <patternFill patternType="solid">
        <fgColor rgb="FF92D050"/>
        <bgColor rgb="FF92D050"/>
      </patternFill>
    </fill>
    <fill>
      <patternFill patternType="solid">
        <fgColor rgb="FFC4BD97"/>
        <bgColor rgb="FFC4BD97"/>
      </patternFill>
    </fill>
    <fill>
      <patternFill patternType="solid">
        <fgColor rgb="FFE5B8B7"/>
        <bgColor rgb="FFE5B8B7"/>
      </patternFill>
    </fill>
    <fill>
      <patternFill patternType="solid">
        <fgColor rgb="FFD6E3BC"/>
        <bgColor rgb="FFD6E3BC"/>
      </patternFill>
    </fill>
    <fill>
      <patternFill patternType="solid">
        <fgColor rgb="FFCCC0D9"/>
        <bgColor rgb="FFCCC0D9"/>
      </patternFill>
    </fill>
    <fill>
      <patternFill patternType="solid">
        <fgColor rgb="FFB6DDE8"/>
        <bgColor rgb="FFB6DDE8"/>
      </patternFill>
    </fill>
    <fill>
      <patternFill patternType="solid">
        <fgColor rgb="FFC2D69B"/>
        <bgColor rgb="FFC2D69B"/>
      </patternFill>
    </fill>
    <fill>
      <patternFill patternType="solid">
        <fgColor rgb="FFD8D8D8"/>
        <bgColor rgb="FFD8D8D8"/>
      </patternFill>
    </fill>
    <fill>
      <patternFill patternType="solid">
        <fgColor theme="9"/>
        <bgColor theme="9"/>
      </patternFill>
    </fill>
    <fill>
      <patternFill patternType="solid">
        <fgColor rgb="FF8DB3E2"/>
        <bgColor rgb="FF8DB3E2"/>
      </patternFill>
    </fill>
    <fill>
      <patternFill patternType="solid">
        <fgColor rgb="FF95B3D7"/>
        <bgColor rgb="FF95B3D7"/>
      </patternFill>
    </fill>
    <fill>
      <patternFill patternType="solid">
        <fgColor theme="4"/>
        <bgColor theme="4"/>
      </patternFill>
    </fill>
    <fill>
      <patternFill patternType="solid">
        <fgColor rgb="FFFFC000"/>
        <bgColor rgb="FFFFC000"/>
      </patternFill>
    </fill>
    <fill>
      <patternFill patternType="solid">
        <fgColor rgb="FF00B0F0"/>
        <bgColor rgb="FF00B0F0"/>
      </patternFill>
    </fill>
    <fill>
      <patternFill patternType="solid">
        <fgColor rgb="FFFBD4B4"/>
        <bgColor rgb="FFFBD4B4"/>
      </patternFill>
    </fill>
    <fill>
      <patternFill patternType="solid">
        <fgColor rgb="FFB8CCE4"/>
        <bgColor rgb="FFB8CCE4"/>
      </patternFill>
    </fill>
    <fill>
      <patternFill patternType="solid">
        <fgColor theme="0"/>
        <bgColor theme="0"/>
      </patternFill>
    </fill>
  </fills>
  <borders count="67">
    <border>
      <left/>
      <right/>
      <top/>
      <bottom/>
      <diagonal/>
    </border>
    <border>
      <left style="thick">
        <color auto="1"/>
      </left>
      <right/>
      <top style="thick">
        <color auto="1"/>
      </top>
      <bottom/>
      <diagonal/>
    </border>
    <border>
      <left/>
      <right/>
      <top style="thick">
        <color auto="1"/>
      </top>
      <bottom/>
      <diagonal/>
    </border>
    <border>
      <left style="thick">
        <color auto="1"/>
      </left>
      <right/>
      <top/>
      <bottom/>
      <diagonal/>
    </border>
    <border>
      <left/>
      <right style="thick">
        <color auto="1"/>
      </right>
      <top style="thick">
        <color auto="1"/>
      </top>
      <bottom/>
      <diagonal/>
    </border>
    <border>
      <left style="medium">
        <color auto="1"/>
      </left>
      <right/>
      <top style="medium">
        <color auto="1"/>
      </top>
      <bottom/>
      <diagonal/>
    </border>
    <border>
      <left/>
      <right/>
      <top style="medium">
        <color auto="1"/>
      </top>
      <bottom style="thin">
        <color auto="1"/>
      </bottom>
      <diagonal/>
    </border>
    <border>
      <left/>
      <right style="medium">
        <color auto="1"/>
      </right>
      <top style="medium">
        <color auto="1"/>
      </top>
      <bottom/>
      <diagonal/>
    </border>
    <border>
      <left/>
      <right/>
      <top style="medium">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bottom/>
      <diagonal/>
    </border>
    <border>
      <left style="medium">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diagonal/>
    </border>
    <border>
      <left/>
      <right style="thin">
        <color auto="1"/>
      </right>
      <top style="thin">
        <color auto="1"/>
      </top>
      <bottom/>
      <diagonal/>
    </border>
    <border>
      <left/>
      <right style="thin">
        <color auto="1"/>
      </right>
      <top/>
      <bottom/>
      <diagonal/>
    </border>
    <border>
      <left/>
      <right style="medium">
        <color auto="1"/>
      </right>
      <top/>
      <bottom style="thin">
        <color auto="1"/>
      </bottom>
      <diagonal/>
    </border>
    <border>
      <left style="thin">
        <color auto="1"/>
      </left>
      <right/>
      <top/>
      <bottom/>
      <diagonal/>
    </border>
    <border>
      <left/>
      <right/>
      <top style="thin">
        <color auto="1"/>
      </top>
      <bottom/>
      <diagonal/>
    </border>
    <border>
      <left style="thin">
        <color auto="1"/>
      </left>
      <right/>
      <top style="thin">
        <color auto="1"/>
      </top>
      <bottom/>
      <diagonal/>
    </border>
    <border>
      <left/>
      <right style="medium">
        <color auto="1"/>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bottom style="medium">
        <color auto="1"/>
      </bottom>
      <diagonal/>
    </border>
    <border>
      <left/>
      <right style="medium">
        <color auto="1"/>
      </right>
      <top style="thin">
        <color auto="1"/>
      </top>
      <bottom style="medium">
        <color auto="1"/>
      </bottom>
      <diagonal/>
    </border>
    <border>
      <left style="thin">
        <color auto="1"/>
      </left>
      <right/>
      <top/>
      <bottom style="medium">
        <color auto="1"/>
      </bottom>
      <diagonal/>
    </border>
    <border>
      <left style="medium">
        <color auto="1"/>
      </left>
      <right/>
      <top style="medium">
        <color auto="1"/>
      </top>
      <bottom style="medium">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ck">
        <color auto="1"/>
      </left>
      <right style="medium">
        <color auto="1"/>
      </right>
      <top/>
      <bottom/>
      <diagonal/>
    </border>
    <border>
      <left style="thin">
        <color auto="1"/>
      </left>
      <right/>
      <top style="medium">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n">
        <color rgb="FFCCCCCC"/>
      </right>
      <top/>
      <bottom/>
      <diagonal/>
    </border>
    <border>
      <left style="thin">
        <color rgb="FFCCCCCC"/>
      </left>
      <right style="thin">
        <color rgb="FFCCCCCC"/>
      </right>
      <top style="thin">
        <color rgb="FFCCCCCC"/>
      </top>
      <bottom style="thin">
        <color rgb="FFCCCCCC"/>
      </bottom>
      <diagonal/>
    </border>
    <border>
      <left style="thin">
        <color rgb="FFCCCCCC"/>
      </left>
      <right style="thin">
        <color auto="1"/>
      </right>
      <top style="thin">
        <color rgb="FFCCCCCC"/>
      </top>
      <bottom style="thin">
        <color rgb="FFCCCCCC"/>
      </bottom>
      <diagonal/>
    </border>
    <border>
      <left style="thin">
        <color rgb="FFCCCCCC"/>
      </left>
      <right style="thin">
        <color auto="1"/>
      </right>
      <top style="thin">
        <color auto="1"/>
      </top>
      <bottom style="thin">
        <color auto="1"/>
      </bottom>
      <diagonal/>
    </border>
    <border>
      <left style="thin">
        <color rgb="FFCCCCCC"/>
      </left>
      <right style="thin">
        <color auto="1"/>
      </right>
      <top style="thin">
        <color rgb="FFCCCCCC"/>
      </top>
      <bottom style="thin">
        <color auto="1"/>
      </bottom>
      <diagonal/>
    </border>
    <border>
      <left style="thin">
        <color rgb="FFCCCCCC"/>
      </left>
      <right style="thin">
        <color rgb="FFCCCCCC"/>
      </right>
      <top style="thin">
        <color rgb="FFCCCCCC"/>
      </top>
      <bottom style="medium">
        <color auto="1"/>
      </bottom>
      <diagonal/>
    </border>
    <border>
      <left style="medium">
        <color auto="1"/>
      </left>
      <right style="medium">
        <color auto="1"/>
      </right>
      <top style="thin">
        <color rgb="FFCCCCCC"/>
      </top>
      <bottom style="thin">
        <color auto="1"/>
      </bottom>
      <diagonal/>
    </border>
    <border>
      <left style="thin">
        <color rgb="FFCCCCCC"/>
      </left>
      <right/>
      <top style="thin">
        <color rgb="FFCCCCCC"/>
      </top>
      <bottom style="medium">
        <color auto="1"/>
      </bottom>
      <diagonal/>
    </border>
    <border>
      <left/>
      <right style="medium">
        <color auto="1"/>
      </right>
      <top style="thin">
        <color rgb="FFCCCCCC"/>
      </top>
      <bottom style="medium">
        <color auto="1"/>
      </bottom>
      <diagonal/>
    </border>
    <border>
      <left style="thin">
        <color rgb="FFCCCCCC"/>
      </left>
      <right style="medium">
        <color auto="1"/>
      </right>
      <top style="thin">
        <color rgb="FFCCCCCC"/>
      </top>
      <bottom style="medium">
        <color auto="1"/>
      </bottom>
      <diagonal/>
    </border>
    <border>
      <left style="thin">
        <color rgb="FFCCCCCC"/>
      </left>
      <right style="medium">
        <color auto="1"/>
      </right>
      <top style="thin">
        <color rgb="FFCCCCCC"/>
      </top>
      <bottom style="thin">
        <color auto="1"/>
      </bottom>
      <diagonal/>
    </border>
    <border>
      <left style="thin">
        <color rgb="FFCCCCCC"/>
      </left>
      <right style="medium">
        <color auto="1"/>
      </right>
      <top style="thin">
        <color rgb="FFCCCCCC"/>
      </top>
      <bottom style="thin">
        <color rgb="FFCCCCCC"/>
      </bottom>
      <diagonal/>
    </border>
    <border>
      <left style="medium">
        <color auto="1"/>
      </left>
      <right style="medium">
        <color auto="1"/>
      </right>
      <top style="thin">
        <color rgb="FFCCCCCC"/>
      </top>
      <bottom style="medium">
        <color auto="1"/>
      </bottom>
      <diagonal/>
    </border>
    <border>
      <left style="thin">
        <color rgb="FFCCCCCC"/>
      </left>
      <right style="thin">
        <color auto="1"/>
      </right>
      <top style="thin">
        <color rgb="FFCCCCCC"/>
      </top>
      <bottom style="medium">
        <color auto="1"/>
      </bottom>
      <diagonal/>
    </border>
  </borders>
  <cellStyleXfs count="1">
    <xf fontId="0" fillId="0" borderId="0" numFmtId="0" applyNumberFormat="1" applyFont="1" applyFill="1" applyBorder="1"/>
  </cellStyleXfs>
  <cellXfs count="324">
    <xf fontId="0" fillId="0" borderId="0" numFmtId="0" xfId="0"/>
    <xf fontId="1" fillId="0" borderId="0" numFmtId="0" xfId="0" applyFont="1"/>
    <xf fontId="2" fillId="0" borderId="0" numFmtId="0" xfId="0" applyFont="1" applyAlignment="1">
      <alignment horizontal="left" vertical="center"/>
    </xf>
    <xf fontId="3" fillId="2" borderId="1" numFmtId="0" xfId="0" applyFont="1" applyFill="1" applyBorder="1" applyAlignment="1">
      <alignment horizontal="center" vertical="center"/>
    </xf>
    <xf fontId="4" fillId="0" borderId="2" numFmtId="0" xfId="0" applyFont="1" applyBorder="1"/>
    <xf fontId="5" fillId="0" borderId="0" numFmtId="0" xfId="0" applyFont="1" applyAlignment="1">
      <alignment horizontal="left" vertical="center"/>
    </xf>
    <xf fontId="4" fillId="0" borderId="3" numFmtId="0" xfId="0" applyFont="1" applyBorder="1"/>
    <xf fontId="4" fillId="0" borderId="0" numFmtId="0" xfId="0" applyFont="1"/>
    <xf fontId="6" fillId="0" borderId="0" numFmtId="0" xfId="0" applyFont="1" applyAlignment="1">
      <alignment vertical="center"/>
    </xf>
    <xf fontId="2" fillId="0" borderId="0" numFmtId="0" xfId="0" applyFont="1" applyAlignment="1">
      <alignment vertical="center"/>
    </xf>
    <xf fontId="7" fillId="0" borderId="0" numFmtId="0" xfId="0" applyFont="1" applyAlignment="1">
      <alignment horizontal="left" vertical="center"/>
    </xf>
    <xf fontId="1" fillId="3" borderId="1" numFmtId="0" xfId="0" applyFont="1" applyFill="1" applyBorder="1"/>
    <xf fontId="1" fillId="3" borderId="2" numFmtId="0" xfId="0" applyFont="1" applyFill="1" applyBorder="1"/>
    <xf fontId="1" fillId="3" borderId="4" numFmtId="0" xfId="0" applyFont="1" applyFill="1" applyBorder="1"/>
    <xf fontId="1" fillId="0" borderId="5" numFmtId="0" xfId="0" applyFont="1" applyBorder="1"/>
    <xf fontId="8" fillId="0" borderId="6" numFmtId="0" xfId="0" applyFont="1" applyBorder="1" applyAlignment="1">
      <alignment horizontal="left"/>
    </xf>
    <xf fontId="4" fillId="0" borderId="6" numFmtId="0" xfId="0" applyFont="1" applyBorder="1"/>
    <xf fontId="1" fillId="0" borderId="7" numFmtId="0" xfId="0" applyFont="1" applyBorder="1"/>
    <xf fontId="1" fillId="3" borderId="3" numFmtId="0" xfId="0" applyFont="1" applyFill="1" applyBorder="1"/>
    <xf fontId="8" fillId="4" borderId="5" numFmtId="0" xfId="0" applyFont="1" applyFill="1" applyBorder="1" applyAlignment="1">
      <alignment horizontal="right" vertical="center"/>
    </xf>
    <xf fontId="8" fillId="5" borderId="8" numFmtId="0" xfId="0" applyFont="1" applyFill="1" applyBorder="1" applyAlignment="1">
      <alignment horizontal="right" vertical="center"/>
    </xf>
    <xf fontId="8" fillId="4" borderId="7" numFmtId="0" xfId="0" applyFont="1" applyFill="1" applyBorder="1" applyAlignment="1">
      <alignment horizontal="left" vertical="center"/>
    </xf>
    <xf fontId="8" fillId="6" borderId="5" numFmtId="0" xfId="0" applyFont="1" applyFill="1" applyBorder="1" applyAlignment="1">
      <alignment horizontal="center" vertical="center" wrapText="1"/>
    </xf>
    <xf fontId="4" fillId="0" borderId="8" numFmtId="0" xfId="0" applyFont="1" applyBorder="1"/>
    <xf fontId="4" fillId="0" borderId="7" numFmtId="0" xfId="0" applyFont="1" applyBorder="1"/>
    <xf fontId="8" fillId="7" borderId="9" numFmtId="0" xfId="0" applyFont="1" applyFill="1" applyBorder="1" applyAlignment="1">
      <alignment horizontal="center" vertical="center"/>
    </xf>
    <xf fontId="4" fillId="0" borderId="9" numFmtId="0" xfId="0" applyFont="1" applyBorder="1"/>
    <xf fontId="4" fillId="0" borderId="10" numFmtId="0" xfId="0" applyFont="1" applyBorder="1"/>
    <xf fontId="8" fillId="8" borderId="9" numFmtId="0" xfId="0" applyFont="1" applyFill="1" applyBorder="1" applyAlignment="1">
      <alignment horizontal="center" vertical="center"/>
    </xf>
    <xf fontId="8" fillId="9" borderId="9" numFmtId="0" xfId="0" applyFont="1" applyFill="1" applyBorder="1" applyAlignment="1">
      <alignment horizontal="center" vertical="center"/>
    </xf>
    <xf fontId="8" fillId="10" borderId="9" numFmtId="0" xfId="0" applyFont="1" applyFill="1" applyBorder="1" applyAlignment="1">
      <alignment horizontal="center" vertical="center"/>
    </xf>
    <xf fontId="1" fillId="3" borderId="11" numFmtId="0" xfId="0" applyFont="1" applyFill="1" applyBorder="1"/>
    <xf fontId="1" fillId="0" borderId="12" numFmtId="0" xfId="0" applyFont="1" applyBorder="1"/>
    <xf fontId="1" fillId="0" borderId="13" numFmtId="0" xfId="0" applyFont="1" applyBorder="1"/>
    <xf fontId="1" fillId="0" borderId="14" numFmtId="0" xfId="0" applyFont="1" applyBorder="1"/>
    <xf fontId="1" fillId="5" borderId="13" numFmtId="0" xfId="0" applyFont="1" applyFill="1" applyBorder="1" applyAlignment="1">
      <alignment horizontal="right"/>
    </xf>
    <xf fontId="4" fillId="0" borderId="15" numFmtId="0" xfId="0" applyFont="1" applyBorder="1"/>
    <xf fontId="1" fillId="11" borderId="14" numFmtId="0" xfId="0" applyFont="1" applyFill="1" applyBorder="1"/>
    <xf fontId="1" fillId="0" borderId="16" numFmtId="0" xfId="0" applyFont="1" applyBorder="1"/>
    <xf fontId="4" fillId="0" borderId="17" numFmtId="0" xfId="0" applyFont="1" applyBorder="1"/>
    <xf fontId="4" fillId="0" borderId="18" numFmtId="0" xfId="0" applyFont="1" applyBorder="1"/>
    <xf fontId="4" fillId="0" borderId="19" numFmtId="0" xfId="0" applyFont="1" applyBorder="1"/>
    <xf fontId="9" fillId="0" borderId="8" numFmtId="0" xfId="0" applyFont="1" applyBorder="1" applyAlignment="1">
      <alignment horizontal="center" vertical="center"/>
    </xf>
    <xf fontId="9" fillId="12" borderId="5" numFmtId="0" xfId="0" applyFont="1" applyFill="1" applyBorder="1" applyAlignment="1">
      <alignment horizontal="center" vertical="center"/>
    </xf>
    <xf fontId="9" fillId="0" borderId="5" numFmtId="0" xfId="0" applyFont="1" applyBorder="1" applyAlignment="1">
      <alignment horizontal="center" vertical="center"/>
    </xf>
    <xf fontId="4" fillId="0" borderId="20" numFmtId="0" xfId="0" applyFont="1" applyBorder="1"/>
    <xf fontId="9" fillId="12" borderId="8" numFmtId="0" xfId="0" applyFont="1" applyFill="1" applyBorder="1" applyAlignment="1">
      <alignment horizontal="center" vertical="center"/>
    </xf>
    <xf fontId="1" fillId="5" borderId="21" numFmtId="3" xfId="0" applyNumberFormat="1" applyFont="1" applyFill="1" applyBorder="1" applyAlignment="1">
      <alignment horizontal="center"/>
    </xf>
    <xf fontId="1" fillId="12" borderId="13" numFmtId="4" xfId="0" applyNumberFormat="1" applyFont="1" applyFill="1" applyBorder="1"/>
    <xf fontId="1" fillId="12" borderId="14" numFmtId="0" xfId="0" applyFont="1" applyFill="1" applyBorder="1"/>
    <xf fontId="10" fillId="6" borderId="5" numFmtId="0" xfId="0" applyFont="1" applyFill="1" applyBorder="1" applyAlignment="1">
      <alignment horizontal="center" vertical="center" wrapText="1"/>
    </xf>
    <xf fontId="9" fillId="6" borderId="5" numFmtId="1" xfId="0" applyNumberFormat="1" applyFont="1" applyFill="1" applyBorder="1" applyAlignment="1">
      <alignment horizontal="right" vertical="center"/>
    </xf>
    <xf fontId="11" fillId="5" borderId="8" numFmtId="0" xfId="0" applyFont="1" applyFill="1" applyBorder="1" applyAlignment="1">
      <alignment horizontal="right" vertical="center"/>
    </xf>
    <xf fontId="11" fillId="6" borderId="8" numFmtId="0" xfId="0" applyFont="1" applyFill="1" applyBorder="1" applyAlignment="1">
      <alignment horizontal="left" vertical="center"/>
    </xf>
    <xf fontId="11" fillId="12" borderId="22" numFmtId="4" xfId="0" applyNumberFormat="1" applyFont="1" applyFill="1" applyBorder="1" applyAlignment="1">
      <alignment vertical="center"/>
    </xf>
    <xf fontId="11" fillId="12" borderId="6" numFmtId="0" xfId="0" applyFont="1" applyFill="1" applyBorder="1" applyAlignment="1">
      <alignment vertical="center"/>
    </xf>
    <xf fontId="1" fillId="5" borderId="23" numFmtId="0" xfId="0" applyFont="1" applyFill="1" applyBorder="1" applyAlignment="1">
      <alignment horizontal="right" vertical="center"/>
    </xf>
    <xf fontId="1" fillId="5" borderId="24" numFmtId="0" xfId="0" applyFont="1" applyFill="1" applyBorder="1" applyAlignment="1">
      <alignment horizontal="left" vertical="center"/>
    </xf>
    <xf fontId="9" fillId="13" borderId="23" numFmtId="1" xfId="0" applyNumberFormat="1" applyFont="1" applyFill="1" applyBorder="1" applyAlignment="1">
      <alignment horizontal="right"/>
    </xf>
    <xf fontId="9" fillId="13" borderId="25" numFmtId="1" xfId="0" applyNumberFormat="1" applyFont="1" applyFill="1" applyBorder="1" applyAlignment="1">
      <alignment horizontal="left"/>
    </xf>
    <xf fontId="11" fillId="6" borderId="7" numFmtId="0" xfId="0" applyFont="1" applyFill="1" applyBorder="1" applyAlignment="1">
      <alignment horizontal="left" vertical="center"/>
    </xf>
    <xf fontId="11" fillId="12" borderId="24" numFmtId="0" xfId="0" applyFont="1" applyFill="1" applyBorder="1" applyAlignment="1">
      <alignment vertical="center"/>
    </xf>
    <xf fontId="1" fillId="5" borderId="6" numFmtId="0" xfId="0" applyFont="1" applyFill="1" applyBorder="1" applyAlignment="1">
      <alignment horizontal="right" vertical="center"/>
    </xf>
    <xf fontId="11" fillId="12" borderId="6" numFmtId="4" xfId="0" applyNumberFormat="1" applyFont="1" applyFill="1" applyBorder="1" applyAlignment="1">
      <alignment vertical="center"/>
    </xf>
    <xf fontId="9" fillId="13" borderId="24" numFmtId="1" xfId="0" applyNumberFormat="1" applyFont="1" applyFill="1" applyBorder="1" applyAlignment="1">
      <alignment horizontal="left"/>
    </xf>
    <xf fontId="1" fillId="5" borderId="21" numFmtId="0" xfId="0" applyFont="1" applyFill="1" applyBorder="1" applyAlignment="1">
      <alignment horizontal="center"/>
    </xf>
    <xf fontId="1" fillId="12" borderId="15" numFmtId="4" xfId="0" applyNumberFormat="1" applyFont="1" applyFill="1" applyBorder="1"/>
    <xf fontId="4" fillId="0" borderId="12" numFmtId="0" xfId="0" applyFont="1" applyBorder="1"/>
    <xf fontId="4" fillId="0" borderId="16" numFmtId="0" xfId="0" applyFont="1" applyBorder="1"/>
    <xf fontId="11" fillId="12" borderId="26" numFmtId="0" xfId="0" applyFont="1" applyFill="1" applyBorder="1" applyAlignment="1">
      <alignment horizontal="right" vertical="center"/>
    </xf>
    <xf fontId="11" fillId="14" borderId="13" numFmtId="4" xfId="0" applyNumberFormat="1" applyFont="1" applyFill="1" applyBorder="1" applyAlignment="1">
      <alignment horizontal="right"/>
    </xf>
    <xf fontId="11" fillId="14" borderId="14" numFmtId="0" xfId="0" applyFont="1" applyFill="1" applyBorder="1" applyAlignment="1">
      <alignment horizontal="left"/>
    </xf>
    <xf fontId="11" fillId="13" borderId="13" numFmtId="4" xfId="0" applyNumberFormat="1" applyFont="1" applyFill="1" applyBorder="1" applyAlignment="1">
      <alignment horizontal="right"/>
    </xf>
    <xf fontId="11" fillId="13" borderId="27" numFmtId="0" xfId="0" applyFont="1" applyFill="1" applyBorder="1" applyAlignment="1">
      <alignment horizontal="left"/>
    </xf>
    <xf fontId="4" fillId="0" borderId="14" numFmtId="0" xfId="0" applyFont="1" applyBorder="1"/>
    <xf fontId="11" fillId="15" borderId="13" numFmtId="4" xfId="0" applyNumberFormat="1" applyFont="1" applyFill="1" applyBorder="1" applyAlignment="1">
      <alignment horizontal="right"/>
    </xf>
    <xf fontId="11" fillId="15" borderId="14" numFmtId="0" xfId="0" applyFont="1" applyFill="1" applyBorder="1" applyAlignment="1">
      <alignment horizontal="left"/>
    </xf>
    <xf fontId="11" fillId="15" borderId="15" numFmtId="4" xfId="0" applyNumberFormat="1" applyFont="1" applyFill="1" applyBorder="1" applyAlignment="1">
      <alignment horizontal="right"/>
    </xf>
    <xf fontId="11" fillId="12" borderId="15" numFmtId="0" xfId="0" applyFont="1" applyFill="1" applyBorder="1" applyAlignment="1">
      <alignment horizontal="right" vertical="center"/>
    </xf>
    <xf fontId="11" fillId="13" borderId="14" numFmtId="0" xfId="0" applyFont="1" applyFill="1" applyBorder="1" applyAlignment="1">
      <alignment horizontal="left"/>
    </xf>
    <xf fontId="4" fillId="0" borderId="28" numFmtId="0" xfId="0" applyFont="1" applyBorder="1"/>
    <xf fontId="4" fillId="0" borderId="29" numFmtId="0" xfId="0" applyFont="1" applyBorder="1"/>
    <xf fontId="9" fillId="12" borderId="30" numFmtId="4" xfId="0" applyNumberFormat="1" applyFont="1" applyFill="1" applyBorder="1" applyAlignment="1">
      <alignment horizontal="right" vertical="center"/>
    </xf>
    <xf fontId="4" fillId="0" borderId="31" numFmtId="0" xfId="0" applyFont="1" applyBorder="1"/>
    <xf fontId="11" fillId="14" borderId="0" numFmtId="4" xfId="0" applyNumberFormat="1" applyFont="1" applyFill="1" applyAlignment="1">
      <alignment horizontal="right" vertical="center"/>
    </xf>
    <xf fontId="11" fillId="14" borderId="32" numFmtId="0" xfId="0" applyFont="1" applyFill="1" applyBorder="1" applyAlignment="1">
      <alignment horizontal="left" vertical="center"/>
    </xf>
    <xf fontId="11" fillId="13" borderId="0" numFmtId="4" xfId="0" applyNumberFormat="1" applyFont="1" applyFill="1" applyAlignment="1">
      <alignment horizontal="right" vertical="center"/>
    </xf>
    <xf fontId="11" fillId="13" borderId="16" numFmtId="0" xfId="0" applyFont="1" applyFill="1" applyBorder="1" applyAlignment="1">
      <alignment horizontal="left" vertical="center"/>
    </xf>
    <xf fontId="4" fillId="0" borderId="33" numFmtId="0" xfId="0" applyFont="1" applyBorder="1"/>
    <xf fontId="11" fillId="15" borderId="34" numFmtId="4" xfId="0" applyNumberFormat="1" applyFont="1" applyFill="1" applyBorder="1" applyAlignment="1">
      <alignment horizontal="center" vertical="center"/>
    </xf>
    <xf fontId="11" fillId="15" borderId="32" numFmtId="0" xfId="0" applyFont="1" applyFill="1" applyBorder="1" applyAlignment="1">
      <alignment horizontal="center" vertical="center"/>
    </xf>
    <xf fontId="11" fillId="13" borderId="0" numFmtId="4" xfId="0" applyNumberFormat="1" applyFont="1" applyFill="1" applyAlignment="1">
      <alignment horizontal="center" vertical="center"/>
    </xf>
    <xf fontId="11" fillId="13" borderId="16" numFmtId="0" xfId="0" applyFont="1" applyFill="1" applyBorder="1" applyAlignment="1">
      <alignment horizontal="center" vertical="center"/>
    </xf>
    <xf fontId="9" fillId="12" borderId="30" numFmtId="4" xfId="0" applyNumberFormat="1" applyFont="1" applyFill="1" applyBorder="1" applyAlignment="1">
      <alignment horizontal="center" vertical="center"/>
    </xf>
    <xf fontId="11" fillId="15" borderId="35" numFmtId="4" xfId="0" applyNumberFormat="1" applyFont="1" applyFill="1" applyBorder="1" applyAlignment="1">
      <alignment horizontal="right" vertical="center"/>
    </xf>
    <xf fontId="11" fillId="15" borderId="31" numFmtId="0" xfId="0" applyFont="1" applyFill="1" applyBorder="1" applyAlignment="1">
      <alignment horizontal="left" vertical="center"/>
    </xf>
    <xf fontId="11" fillId="13" borderId="36" numFmtId="4" xfId="0" applyNumberFormat="1" applyFont="1" applyFill="1" applyBorder="1" applyAlignment="1">
      <alignment horizontal="right" vertical="center"/>
    </xf>
    <xf fontId="11" fillId="13" borderId="37" numFmtId="0" xfId="0" applyFont="1" applyFill="1" applyBorder="1" applyAlignment="1">
      <alignment horizontal="left" vertical="center"/>
    </xf>
    <xf fontId="11" fillId="14" borderId="36" numFmtId="4" xfId="0" applyNumberFormat="1" applyFont="1" applyFill="1" applyBorder="1" applyAlignment="1">
      <alignment horizontal="right" vertical="center"/>
    </xf>
    <xf fontId="11" fillId="14" borderId="31" numFmtId="0" xfId="0" applyFont="1" applyFill="1" applyBorder="1" applyAlignment="1">
      <alignment horizontal="left" vertical="center"/>
    </xf>
    <xf fontId="11" fillId="6" borderId="26" numFmtId="0" xfId="0" applyFont="1" applyFill="1" applyBorder="1" applyAlignment="1">
      <alignment horizontal="right" vertical="center"/>
    </xf>
    <xf fontId="11" fillId="5" borderId="15" numFmtId="3" xfId="0" applyNumberFormat="1" applyFont="1" applyFill="1" applyBorder="1" applyAlignment="1">
      <alignment vertical="center"/>
    </xf>
    <xf fontId="11" fillId="6" borderId="15" numFmtId="0" xfId="0" applyFont="1" applyFill="1" applyBorder="1" applyAlignment="1">
      <alignment vertical="center"/>
    </xf>
    <xf fontId="4" fillId="0" borderId="32" numFmtId="0" xfId="0" applyFont="1" applyBorder="1"/>
    <xf fontId="11" fillId="6" borderId="27" numFmtId="0" xfId="0" applyFont="1" applyFill="1" applyBorder="1" applyAlignment="1">
      <alignment vertical="center"/>
    </xf>
    <xf fontId="4" fillId="0" borderId="34" numFmtId="0" xfId="0" applyFont="1" applyBorder="1"/>
    <xf fontId="1" fillId="12" borderId="13" numFmtId="4" xfId="0" applyNumberFormat="1" applyFont="1" applyFill="1" applyBorder="1" applyAlignment="1">
      <alignment horizontal="right"/>
    </xf>
    <xf fontId="11" fillId="6" borderId="38" numFmtId="0" xfId="0" applyFont="1" applyFill="1" applyBorder="1" applyAlignment="1">
      <alignment horizontal="right" vertical="center"/>
    </xf>
    <xf fontId="4" fillId="0" borderId="39" numFmtId="0" xfId="0" applyFont="1" applyBorder="1"/>
    <xf fontId="11" fillId="5" borderId="39" numFmtId="3" xfId="0" applyNumberFormat="1" applyFont="1" applyFill="1" applyBorder="1" applyAlignment="1">
      <alignment vertical="center"/>
    </xf>
    <xf fontId="11" fillId="6" borderId="39" numFmtId="0" xfId="0" applyFont="1" applyFill="1" applyBorder="1" applyAlignment="1">
      <alignment vertical="center"/>
    </xf>
    <xf fontId="4" fillId="0" borderId="40" numFmtId="0" xfId="0" applyFont="1" applyBorder="1"/>
    <xf fontId="11" fillId="6" borderId="41" numFmtId="0" xfId="0" applyFont="1" applyFill="1" applyBorder="1" applyAlignment="1">
      <alignment vertical="center"/>
    </xf>
    <xf fontId="4" fillId="0" borderId="42" numFmtId="0" xfId="0" applyFont="1" applyBorder="1"/>
    <xf fontId="1" fillId="5" borderId="13" numFmtId="0" xfId="0" applyFont="1" applyFill="1" applyBorder="1" applyAlignment="1">
      <alignment horizontal="center"/>
    </xf>
    <xf fontId="6" fillId="3" borderId="12" numFmtId="0" xfId="0" applyFont="1" applyFill="1" applyBorder="1" applyAlignment="1">
      <alignment horizontal="center" vertical="center" wrapText="1"/>
    </xf>
    <xf fontId="9" fillId="3" borderId="43" numFmtId="0" xfId="0" applyFont="1" applyFill="1" applyBorder="1" applyAlignment="1">
      <alignment horizontal="center" vertical="center"/>
    </xf>
    <xf fontId="11" fillId="3" borderId="17" numFmtId="4" xfId="0" applyNumberFormat="1" applyFont="1" applyFill="1" applyBorder="1" applyAlignment="1">
      <alignment horizontal="center" vertical="center"/>
    </xf>
    <xf fontId="11" fillId="3" borderId="43" numFmtId="4" xfId="0" applyNumberFormat="1" applyFont="1" applyFill="1" applyBorder="1" applyAlignment="1">
      <alignment horizontal="center" vertical="center"/>
    </xf>
    <xf fontId="1" fillId="5" borderId="13" numFmtId="4" xfId="0" applyNumberFormat="1" applyFont="1" applyFill="1" applyBorder="1" applyAlignment="1">
      <alignment horizontal="right"/>
    </xf>
    <xf fontId="1" fillId="5" borderId="14" numFmtId="0" xfId="0" applyFont="1" applyFill="1" applyBorder="1"/>
    <xf fontId="11" fillId="3" borderId="22" numFmtId="4" xfId="0" applyNumberFormat="1" applyFont="1" applyFill="1" applyBorder="1" applyAlignment="1">
      <alignment horizontal="right"/>
    </xf>
    <xf fontId="11" fillId="5" borderId="6" numFmtId="3" xfId="0" applyNumberFormat="1" applyFont="1" applyFill="1" applyBorder="1" applyAlignment="1">
      <alignment horizontal="right" vertical="center"/>
    </xf>
    <xf fontId="11" fillId="3" borderId="25" numFmtId="0" xfId="0" applyFont="1" applyFill="1" applyBorder="1" applyAlignment="1">
      <alignment horizontal="left" vertical="center"/>
    </xf>
    <xf fontId="9" fillId="3" borderId="5" numFmtId="160" xfId="0" applyNumberFormat="1" applyFont="1" applyFill="1" applyBorder="1" applyAlignment="1">
      <alignment horizontal="right" vertical="center"/>
    </xf>
    <xf fontId="11" fillId="3" borderId="8" numFmtId="0" xfId="0" applyFont="1" applyFill="1" applyBorder="1" applyAlignment="1">
      <alignment horizontal="left" vertical="center"/>
    </xf>
    <xf fontId="11" fillId="3" borderId="26" numFmtId="0" xfId="0" applyFont="1" applyFill="1" applyBorder="1" applyAlignment="1">
      <alignment horizontal="right" vertical="center"/>
    </xf>
    <xf fontId="11" fillId="3" borderId="27" numFmtId="0" xfId="0" applyFont="1" applyFill="1" applyBorder="1" applyAlignment="1">
      <alignment vertical="center"/>
    </xf>
    <xf fontId="1" fillId="3" borderId="13" numFmtId="0" xfId="0" applyFont="1" applyFill="1" applyBorder="1"/>
    <xf fontId="1" fillId="3" borderId="14" numFmtId="0" xfId="0" applyFont="1" applyFill="1" applyBorder="1"/>
    <xf fontId="1" fillId="3" borderId="13" numFmtId="4" xfId="0" applyNumberFormat="1" applyFont="1" applyFill="1" applyBorder="1" applyAlignment="1">
      <alignment horizontal="right"/>
    </xf>
    <xf fontId="11" fillId="3" borderId="38" numFmtId="0" xfId="0" applyFont="1" applyFill="1" applyBorder="1" applyAlignment="1">
      <alignment horizontal="right" vertical="center"/>
    </xf>
    <xf fontId="11" fillId="3" borderId="41" numFmtId="0" xfId="0" applyFont="1" applyFill="1" applyBorder="1" applyAlignment="1">
      <alignment vertical="center"/>
    </xf>
    <xf fontId="11" fillId="3" borderId="30" numFmtId="0" xfId="0" applyFont="1" applyFill="1" applyBorder="1" applyAlignment="1">
      <alignment horizontal="right" vertical="center"/>
    </xf>
    <xf fontId="4" fillId="0" borderId="35" numFmtId="0" xfId="0" applyFont="1" applyBorder="1"/>
    <xf fontId="11" fillId="5" borderId="35" numFmtId="3" xfId="0" applyNumberFormat="1" applyFont="1" applyFill="1" applyBorder="1" applyAlignment="1">
      <alignment vertical="center"/>
    </xf>
    <xf fontId="11" fillId="3" borderId="37" numFmtId="0" xfId="0" applyFont="1" applyFill="1" applyBorder="1" applyAlignment="1">
      <alignment vertical="center"/>
    </xf>
    <xf fontId="1" fillId="16" borderId="5" numFmtId="0" xfId="0" applyFont="1" applyFill="1" applyBorder="1" applyAlignment="1">
      <alignment horizontal="center" vertical="center"/>
    </xf>
    <xf fontId="11" fillId="16" borderId="22" numFmtId="0" xfId="0" applyFont="1" applyFill="1" applyBorder="1" applyAlignment="1">
      <alignment horizontal="right" vertical="center"/>
    </xf>
    <xf fontId="11" fillId="16" borderId="6" numFmtId="4" xfId="0" applyNumberFormat="1" applyFont="1" applyFill="1" applyBorder="1" applyAlignment="1">
      <alignment horizontal="center"/>
    </xf>
    <xf fontId="11" fillId="16" borderId="24" numFmtId="4" xfId="0" applyNumberFormat="1" applyFont="1" applyFill="1" applyBorder="1" applyAlignment="1">
      <alignment horizontal="center"/>
    </xf>
    <xf fontId="11" fillId="16" borderId="6" numFmtId="4" xfId="0" applyNumberFormat="1" applyFont="1" applyFill="1" applyBorder="1" applyAlignment="1">
      <alignment horizontal="right"/>
    </xf>
    <xf fontId="11" fillId="16" borderId="6" numFmtId="4" xfId="0" applyNumberFormat="1" applyFont="1" applyFill="1" applyBorder="1" applyAlignment="1">
      <alignment horizontal="left"/>
    </xf>
    <xf fontId="4" fillId="0" borderId="25" numFmtId="0" xfId="0" applyFont="1" applyBorder="1"/>
    <xf fontId="11" fillId="16" borderId="6" numFmtId="0" xfId="0" applyFont="1" applyFill="1" applyBorder="1" applyAlignment="1">
      <alignment vertical="center"/>
    </xf>
    <xf fontId="11" fillId="16" borderId="24" numFmtId="0" xfId="0" applyFont="1" applyFill="1" applyBorder="1" applyAlignment="1">
      <alignment vertical="center"/>
    </xf>
    <xf fontId="11" fillId="16" borderId="23" numFmtId="4" xfId="0" applyNumberFormat="1" applyFont="1" applyFill="1" applyBorder="1" applyAlignment="1">
      <alignment horizontal="right" vertical="center"/>
    </xf>
    <xf fontId="11" fillId="16" borderId="6" numFmtId="4" xfId="0" applyNumberFormat="1" applyFont="1" applyFill="1" applyBorder="1" applyAlignment="1">
      <alignment horizontal="left" vertical="center"/>
    </xf>
    <xf fontId="11" fillId="16" borderId="6" numFmtId="4" xfId="0" applyNumberFormat="1" applyFont="1" applyFill="1" applyBorder="1" applyAlignment="1">
      <alignment horizontal="center" vertical="center"/>
    </xf>
    <xf fontId="11" fillId="16" borderId="24" numFmtId="4" xfId="0" applyNumberFormat="1" applyFont="1" applyFill="1" applyBorder="1" applyAlignment="1">
      <alignment horizontal="center" vertical="center"/>
    </xf>
    <xf fontId="11" fillId="16" borderId="6" numFmtId="4" xfId="0" applyNumberFormat="1" applyFont="1" applyFill="1" applyBorder="1" applyAlignment="1">
      <alignment horizontal="right" vertical="center"/>
    </xf>
    <xf fontId="8" fillId="0" borderId="0" numFmtId="0" xfId="0" applyFont="1"/>
    <xf fontId="9" fillId="16" borderId="26" numFmtId="0" xfId="0" applyFont="1" applyFill="1" applyBorder="1" applyAlignment="1">
      <alignment horizontal="right" vertical="center"/>
    </xf>
    <xf fontId="11" fillId="5" borderId="15" numFmtId="4" xfId="0" applyNumberFormat="1" applyFont="1" applyFill="1" applyBorder="1" applyAlignment="1">
      <alignment horizontal="center" vertical="center"/>
    </xf>
    <xf fontId="11" fillId="16" borderId="13" numFmtId="4" xfId="0" applyNumberFormat="1" applyFont="1" applyFill="1" applyBorder="1" applyAlignment="1">
      <alignment horizontal="right"/>
    </xf>
    <xf fontId="11" fillId="16" borderId="15" numFmtId="0" xfId="0" applyFont="1" applyFill="1" applyBorder="1" applyAlignment="1">
      <alignment horizontal="left"/>
    </xf>
    <xf fontId="4" fillId="0" borderId="27" numFmtId="0" xfId="0" applyFont="1" applyBorder="1"/>
    <xf fontId="9" fillId="16" borderId="28" numFmtId="0" xfId="0" applyFont="1" applyFill="1" applyBorder="1" applyAlignment="1">
      <alignment horizontal="right" vertical="center"/>
    </xf>
    <xf fontId="4" fillId="0" borderId="44" numFmtId="0" xfId="0" applyFont="1" applyBorder="1"/>
    <xf fontId="11" fillId="5" borderId="45" numFmtId="4" xfId="0" applyNumberFormat="1" applyFont="1" applyFill="1" applyBorder="1" applyAlignment="1">
      <alignment horizontal="center" vertical="center"/>
    </xf>
    <xf fontId="11" fillId="16" borderId="13" numFmtId="4" xfId="0" applyNumberFormat="1" applyFont="1" applyFill="1" applyBorder="1"/>
    <xf fontId="11" fillId="5" borderId="29" numFmtId="4" xfId="0" applyNumberFormat="1" applyFont="1" applyFill="1" applyBorder="1" applyAlignment="1">
      <alignment horizontal="center" vertical="center"/>
    </xf>
    <xf fontId="1" fillId="0" borderId="36" numFmtId="0" xfId="0" applyFont="1" applyBorder="1" applyAlignment="1">
      <alignment vertical="center"/>
    </xf>
    <xf fontId="1" fillId="0" borderId="31" numFmtId="0" xfId="0" applyFont="1" applyBorder="1"/>
    <xf fontId="1" fillId="5" borderId="21" numFmtId="0" xfId="0" applyFont="1" applyFill="1" applyBorder="1" applyAlignment="1">
      <alignment vertical="center"/>
    </xf>
    <xf fontId="1" fillId="12" borderId="21" numFmtId="0" xfId="0" applyFont="1" applyFill="1" applyBorder="1"/>
    <xf fontId="9" fillId="2" borderId="38" numFmtId="0" xfId="0" applyFont="1" applyFill="1" applyBorder="1" applyAlignment="1">
      <alignment horizontal="right"/>
    </xf>
    <xf fontId="9" fillId="2" borderId="39" numFmtId="0" xfId="0" applyFont="1" applyFill="1" applyBorder="1"/>
    <xf fontId="9" fillId="2" borderId="46" numFmtId="0" xfId="0" applyFont="1" applyFill="1" applyBorder="1"/>
    <xf fontId="11" fillId="2" borderId="47" numFmtId="161" xfId="0" applyNumberFormat="1" applyFont="1" applyFill="1" applyBorder="1" applyAlignment="1">
      <alignment horizontal="right"/>
    </xf>
    <xf fontId="11" fillId="2" borderId="39" numFmtId="161" xfId="0" applyNumberFormat="1" applyFont="1" applyFill="1" applyBorder="1" applyAlignment="1">
      <alignment horizontal="left"/>
    </xf>
    <xf fontId="4" fillId="0" borderId="41" numFmtId="0" xfId="0" applyFont="1" applyBorder="1"/>
    <xf fontId="11" fillId="2" borderId="47" numFmtId="4" xfId="0" applyNumberFormat="1" applyFont="1" applyFill="1" applyBorder="1"/>
    <xf fontId="1" fillId="0" borderId="34" numFmtId="0" xfId="0" applyFont="1" applyBorder="1" applyAlignment="1">
      <alignment vertical="center"/>
    </xf>
    <xf fontId="1" fillId="0" borderId="32" numFmtId="0" xfId="0" applyFont="1" applyBorder="1"/>
    <xf fontId="1" fillId="12" borderId="44" numFmtId="0" xfId="0" applyFont="1" applyFill="1" applyBorder="1"/>
    <xf fontId="6" fillId="9" borderId="12" numFmtId="0" xfId="0" applyFont="1" applyFill="1" applyBorder="1" applyAlignment="1">
      <alignment horizontal="center" vertical="center" wrapText="1"/>
    </xf>
    <xf fontId="9" fillId="9" borderId="22" numFmtId="4" xfId="0" applyNumberFormat="1" applyFont="1" applyFill="1" applyBorder="1" applyAlignment="1">
      <alignment horizontal="center"/>
    </xf>
    <xf fontId="9" fillId="17" borderId="5" numFmtId="161" xfId="0" applyNumberFormat="1" applyFont="1" applyFill="1" applyBorder="1" applyAlignment="1">
      <alignment horizontal="right" vertical="center"/>
    </xf>
    <xf fontId="11" fillId="17" borderId="8" numFmtId="161" xfId="0" applyNumberFormat="1" applyFont="1" applyFill="1" applyBorder="1" applyAlignment="1">
      <alignment horizontal="right" vertical="center"/>
    </xf>
    <xf fontId="11" fillId="17" borderId="8" numFmtId="161" xfId="0" applyNumberFormat="1" applyFont="1" applyFill="1" applyBorder="1" applyAlignment="1">
      <alignment horizontal="left" vertical="center"/>
    </xf>
    <xf fontId="9" fillId="9" borderId="28" numFmtId="4" xfId="0" applyNumberFormat="1" applyFont="1" applyFill="1" applyBorder="1" applyAlignment="1">
      <alignment horizontal="center"/>
    </xf>
    <xf fontId="11" fillId="17" borderId="0" numFmtId="4" xfId="0" applyNumberFormat="1" applyFont="1" applyFill="1" applyAlignment="1">
      <alignment horizontal="right" vertical="center"/>
    </xf>
    <xf fontId="11" fillId="17" borderId="8" numFmtId="4" xfId="0" applyNumberFormat="1" applyFont="1" applyFill="1" applyBorder="1" applyAlignment="1">
      <alignment horizontal="right" vertical="center"/>
    </xf>
    <xf fontId="1" fillId="0" borderId="45" numFmtId="0" xfId="0" applyFont="1" applyBorder="1" applyAlignment="1">
      <alignment vertical="center"/>
    </xf>
    <xf fontId="1" fillId="0" borderId="44" numFmtId="0" xfId="0" applyFont="1" applyBorder="1"/>
    <xf fontId="1" fillId="12" borderId="21" numFmtId="4" xfId="0" applyNumberFormat="1" applyFont="1" applyFill="1" applyBorder="1"/>
    <xf fontId="11" fillId="9" borderId="26" numFmtId="4" xfId="0" applyNumberFormat="1" applyFont="1" applyFill="1" applyBorder="1" applyAlignment="1">
      <alignment horizontal="right"/>
    </xf>
    <xf fontId="11" fillId="5" borderId="15" numFmtId="3" xfId="0" applyNumberFormat="1" applyFont="1" applyFill="1" applyBorder="1" applyAlignment="1">
      <alignment horizontal="right"/>
    </xf>
    <xf fontId="11" fillId="9" borderId="27" numFmtId="0" xfId="0" applyFont="1" applyFill="1" applyBorder="1" applyAlignment="1">
      <alignment horizontal="left"/>
    </xf>
    <xf fontId="1" fillId="0" borderId="17" numFmtId="0" xfId="0" applyFont="1" applyBorder="1"/>
    <xf fontId="1" fillId="0" borderId="18" numFmtId="0" xfId="0" applyFont="1" applyBorder="1"/>
    <xf fontId="1" fillId="0" borderId="19" numFmtId="0" xfId="0" applyFont="1" applyBorder="1"/>
    <xf fontId="11" fillId="9" borderId="26" numFmtId="0" xfId="0" applyFont="1" applyFill="1" applyBorder="1" applyAlignment="1">
      <alignment horizontal="right" vertical="center"/>
    </xf>
    <xf fontId="11" fillId="9" borderId="27" numFmtId="0" xfId="0" applyFont="1" applyFill="1" applyBorder="1" applyAlignment="1">
      <alignment vertical="center"/>
    </xf>
    <xf fontId="11" fillId="9" borderId="38" numFmtId="0" xfId="0" applyFont="1" applyFill="1" applyBorder="1" applyAlignment="1">
      <alignment horizontal="right" vertical="center"/>
    </xf>
    <xf fontId="11" fillId="9" borderId="41" numFmtId="0" xfId="0" applyFont="1" applyFill="1" applyBorder="1" applyAlignment="1">
      <alignment vertical="center"/>
    </xf>
    <xf fontId="1" fillId="3" borderId="0" numFmtId="0" xfId="0" applyFont="1" applyFill="1"/>
    <xf fontId="1" fillId="3" borderId="48" numFmtId="0" xfId="0" applyFont="1" applyFill="1" applyBorder="1"/>
    <xf fontId="8" fillId="18" borderId="5" numFmtId="0" xfId="0" applyFont="1" applyFill="1" applyBorder="1" applyAlignment="1">
      <alignment horizontal="center" vertical="center"/>
    </xf>
    <xf fontId="1" fillId="18" borderId="8" numFmtId="4" xfId="0" applyNumberFormat="1" applyFont="1" applyFill="1" applyBorder="1" applyAlignment="1">
      <alignment horizontal="right" vertical="center"/>
    </xf>
    <xf fontId="1" fillId="18" borderId="7" numFmtId="0" xfId="0" applyFont="1" applyFill="1" applyBorder="1" applyAlignment="1">
      <alignment horizontal="left" vertical="center"/>
    </xf>
    <xf fontId="8" fillId="19" borderId="43" numFmtId="0" xfId="0" applyFont="1" applyFill="1" applyBorder="1" applyAlignment="1">
      <alignment horizontal="center" vertical="center"/>
    </xf>
    <xf fontId="8" fillId="6" borderId="43" numFmtId="0" xfId="0" applyFont="1" applyFill="1" applyBorder="1" applyAlignment="1">
      <alignment horizontal="center" vertical="center"/>
    </xf>
    <xf fontId="8" fillId="14" borderId="43" numFmtId="0" xfId="0" applyFont="1" applyFill="1" applyBorder="1" applyAlignment="1">
      <alignment horizontal="center" vertical="center"/>
    </xf>
    <xf fontId="8" fillId="7" borderId="43" numFmtId="0" xfId="0" applyFont="1" applyFill="1" applyBorder="1" applyAlignment="1">
      <alignment horizontal="center" vertical="center"/>
    </xf>
    <xf fontId="8" fillId="3" borderId="0" numFmtId="0" xfId="0" applyFont="1" applyFill="1"/>
    <xf fontId="1" fillId="0" borderId="0" numFmtId="49" xfId="0" applyNumberFormat="1" applyFont="1"/>
    <xf fontId="9" fillId="0" borderId="22" numFmtId="0" xfId="0" applyFont="1" applyBorder="1" applyAlignment="1">
      <alignment horizontal="center" vertical="center"/>
    </xf>
    <xf fontId="4" fillId="0" borderId="24" numFmtId="0" xfId="0" applyFont="1" applyBorder="1"/>
    <xf fontId="9" fillId="3" borderId="0" numFmtId="0" xfId="0" applyFont="1" applyFill="1"/>
    <xf fontId="11" fillId="6" borderId="5" numFmtId="0" xfId="0" applyFont="1" applyFill="1" applyBorder="1" applyAlignment="1">
      <alignment horizontal="center" vertical="center" wrapText="1"/>
    </xf>
    <xf fontId="9" fillId="6" borderId="30" numFmtId="1" xfId="0" applyNumberFormat="1" applyFont="1" applyFill="1" applyBorder="1" applyAlignment="1">
      <alignment horizontal="right" vertical="center"/>
    </xf>
    <xf fontId="11" fillId="5" borderId="35" numFmtId="0" xfId="0" applyFont="1" applyFill="1" applyBorder="1" applyAlignment="1">
      <alignment horizontal="right" vertical="center"/>
    </xf>
    <xf fontId="11" fillId="6" borderId="37" numFmtId="0" xfId="0" applyFont="1" applyFill="1" applyBorder="1" applyAlignment="1">
      <alignment horizontal="left" vertical="center"/>
    </xf>
    <xf fontId="11" fillId="12" borderId="26" numFmtId="4" xfId="0" applyNumberFormat="1" applyFont="1" applyFill="1" applyBorder="1" applyAlignment="1">
      <alignment vertical="center"/>
    </xf>
    <xf fontId="11" fillId="12" borderId="14" numFmtId="0" xfId="0" applyFont="1" applyFill="1" applyBorder="1" applyAlignment="1">
      <alignment vertical="center"/>
    </xf>
    <xf fontId="1" fillId="5" borderId="13" numFmtId="0" xfId="0" applyFont="1" applyFill="1" applyBorder="1" applyAlignment="1">
      <alignment horizontal="right" vertical="center"/>
    </xf>
    <xf fontId="1" fillId="5" borderId="14" numFmtId="0" xfId="0" applyFont="1" applyFill="1" applyBorder="1" applyAlignment="1">
      <alignment horizontal="left" vertical="center"/>
    </xf>
    <xf fontId="9" fillId="13" borderId="13" numFmtId="1" xfId="0" applyNumberFormat="1" applyFont="1" applyFill="1" applyBorder="1" applyAlignment="1">
      <alignment horizontal="right"/>
    </xf>
    <xf fontId="9" fillId="13" borderId="27" numFmtId="1" xfId="0" applyNumberFormat="1" applyFont="1" applyFill="1" applyBorder="1" applyAlignment="1">
      <alignment horizontal="left"/>
    </xf>
    <xf fontId="1" fillId="5" borderId="15" numFmtId="0" xfId="0" applyFont="1" applyFill="1" applyBorder="1" applyAlignment="1">
      <alignment horizontal="right" vertical="center"/>
    </xf>
    <xf fontId="9" fillId="12" borderId="13" numFmtId="1" xfId="0" applyNumberFormat="1" applyFont="1" applyFill="1" applyBorder="1" applyAlignment="1">
      <alignment horizontal="right"/>
    </xf>
    <xf fontId="9" fillId="12" borderId="27" numFmtId="1" xfId="0" applyNumberFormat="1" applyFont="1" applyFill="1" applyBorder="1" applyAlignment="1">
      <alignment horizontal="left"/>
    </xf>
    <xf fontId="9" fillId="3" borderId="0" numFmtId="1" xfId="0" applyNumberFormat="1" applyFont="1" applyFill="1" applyAlignment="1">
      <alignment horizontal="right"/>
    </xf>
    <xf fontId="9" fillId="3" borderId="0" numFmtId="1" xfId="0" applyNumberFormat="1" applyFont="1" applyFill="1" applyAlignment="1">
      <alignment horizontal="left"/>
    </xf>
    <xf fontId="11" fillId="2" borderId="13" numFmtId="4" xfId="0" applyNumberFormat="1" applyFont="1" applyFill="1" applyBorder="1" applyAlignment="1">
      <alignment horizontal="right"/>
    </xf>
    <xf fontId="11" fillId="2" borderId="14" numFmtId="0" xfId="0" applyFont="1" applyFill="1" applyBorder="1" applyAlignment="1">
      <alignment horizontal="left"/>
    </xf>
    <xf fontId="11" fillId="2" borderId="15" numFmtId="4" xfId="0" applyNumberFormat="1" applyFont="1" applyFill="1" applyBorder="1" applyAlignment="1">
      <alignment horizontal="right"/>
    </xf>
    <xf fontId="11" fillId="3" borderId="0" numFmtId="4" xfId="0" applyNumberFormat="1" applyFont="1" applyFill="1" applyAlignment="1">
      <alignment horizontal="right"/>
    </xf>
    <xf fontId="11" fillId="3" borderId="0" numFmtId="0" xfId="0" applyFont="1" applyFill="1" applyAlignment="1">
      <alignment horizontal="left"/>
    </xf>
    <xf fontId="11" fillId="2" borderId="35" numFmtId="4" xfId="0" applyNumberFormat="1" applyFont="1" applyFill="1" applyBorder="1" applyAlignment="1">
      <alignment horizontal="right" vertical="center"/>
    </xf>
    <xf fontId="11" fillId="2" borderId="31" numFmtId="0" xfId="0" applyFont="1" applyFill="1" applyBorder="1" applyAlignment="1">
      <alignment horizontal="left" vertical="center"/>
    </xf>
    <xf fontId="11" fillId="3" borderId="0" numFmtId="4" xfId="0" applyNumberFormat="1" applyFont="1" applyFill="1"/>
    <xf fontId="11" fillId="3" borderId="0" numFmtId="0" xfId="0" applyFont="1" applyFill="1"/>
    <xf fontId="9" fillId="3" borderId="22" numFmtId="0" xfId="0" applyFont="1" applyFill="1" applyBorder="1" applyAlignment="1">
      <alignment horizontal="center" vertical="center"/>
    </xf>
    <xf fontId="11" fillId="3" borderId="6" numFmtId="4" xfId="0" applyNumberFormat="1" applyFont="1" applyFill="1" applyBorder="1" applyAlignment="1">
      <alignment horizontal="center" vertical="center"/>
    </xf>
    <xf fontId="9" fillId="3" borderId="5" numFmtId="0" xfId="0" applyFont="1" applyFill="1" applyBorder="1" applyAlignment="1">
      <alignment horizontal="center" vertical="center"/>
    </xf>
    <xf fontId="11" fillId="3" borderId="49" numFmtId="4" xfId="0" applyNumberFormat="1" applyFont="1" applyFill="1" applyBorder="1" applyAlignment="1">
      <alignment horizontal="center" vertical="center"/>
    </xf>
    <xf fontId="11" fillId="3" borderId="28" numFmtId="4" xfId="0" applyNumberFormat="1" applyFont="1" applyFill="1" applyBorder="1" applyAlignment="1">
      <alignment horizontal="right"/>
    </xf>
    <xf fontId="11" fillId="5" borderId="29" numFmtId="3" xfId="0" applyNumberFormat="1" applyFont="1" applyFill="1" applyBorder="1" applyAlignment="1">
      <alignment horizontal="right" vertical="center"/>
    </xf>
    <xf fontId="11" fillId="3" borderId="44" numFmtId="0" xfId="0" applyFont="1" applyFill="1" applyBorder="1" applyAlignment="1">
      <alignment horizontal="left" vertical="center"/>
    </xf>
    <xf fontId="11" fillId="3" borderId="0" numFmtId="4" xfId="0" applyNumberFormat="1" applyFont="1" applyFill="1" applyAlignment="1">
      <alignment horizontal="right" vertical="center"/>
    </xf>
    <xf fontId="11" fillId="3" borderId="0" numFmtId="0" xfId="0" applyFont="1" applyFill="1" applyAlignment="1">
      <alignment horizontal="left" vertical="center"/>
    </xf>
    <xf fontId="11" fillId="3" borderId="26" numFmtId="4" xfId="0" applyNumberFormat="1" applyFont="1" applyFill="1" applyBorder="1" applyAlignment="1">
      <alignment horizontal="right"/>
    </xf>
    <xf fontId="11" fillId="5" borderId="15" numFmtId="3" xfId="0" applyNumberFormat="1" applyFont="1" applyFill="1" applyBorder="1" applyAlignment="1">
      <alignment horizontal="right" vertical="center"/>
    </xf>
    <xf fontId="11" fillId="3" borderId="15" numFmtId="0" xfId="0" applyFont="1" applyFill="1" applyBorder="1" applyAlignment="1">
      <alignment horizontal="left" vertical="center"/>
    </xf>
    <xf fontId="11" fillId="3" borderId="36" numFmtId="4" xfId="0" applyNumberFormat="1" applyFont="1" applyFill="1" applyBorder="1" applyAlignment="1">
      <alignment horizontal="right" vertical="center"/>
    </xf>
    <xf fontId="11" fillId="3" borderId="35" numFmtId="0" xfId="0" applyFont="1" applyFill="1" applyBorder="1" applyAlignment="1">
      <alignment horizontal="left" vertical="center"/>
    </xf>
    <xf fontId="4" fillId="0" borderId="37" numFmtId="0" xfId="0" applyFont="1" applyBorder="1"/>
    <xf fontId="11" fillId="3" borderId="5" numFmtId="4" xfId="0" applyNumberFormat="1" applyFont="1" applyFill="1" applyBorder="1" applyAlignment="1">
      <alignment horizontal="right" vertical="center"/>
    </xf>
    <xf fontId="11" fillId="20" borderId="6" numFmtId="3" xfId="0" applyNumberFormat="1" applyFont="1" applyFill="1" applyBorder="1" applyAlignment="1">
      <alignment vertical="center"/>
    </xf>
    <xf fontId="11" fillId="3" borderId="8" numFmtId="4" xfId="0" applyNumberFormat="1" applyFont="1" applyFill="1" applyBorder="1" applyAlignment="1">
      <alignment horizontal="left" vertical="center"/>
    </xf>
    <xf fontId="11" fillId="3" borderId="0" numFmtId="161" xfId="0" applyNumberFormat="1" applyFont="1" applyFill="1"/>
    <xf fontId="11" fillId="3" borderId="14" numFmtId="0" xfId="0" applyFont="1" applyFill="1" applyBorder="1" applyAlignment="1">
      <alignment vertical="center"/>
    </xf>
    <xf fontId="11" fillId="3" borderId="15" numFmtId="0" xfId="0" applyFont="1" applyFill="1" applyBorder="1" applyAlignment="1">
      <alignment vertical="center"/>
    </xf>
    <xf fontId="11" fillId="20" borderId="15" numFmtId="3" xfId="0" applyNumberFormat="1" applyFont="1" applyFill="1" applyBorder="1" applyAlignment="1">
      <alignment vertical="center"/>
    </xf>
    <xf fontId="11" fillId="3" borderId="46" numFmtId="0" xfId="0" applyFont="1" applyFill="1" applyBorder="1" applyAlignment="1">
      <alignment vertical="center"/>
    </xf>
    <xf fontId="11" fillId="3" borderId="39" numFmtId="0" xfId="0" applyFont="1" applyFill="1" applyBorder="1" applyAlignment="1">
      <alignment vertical="center"/>
    </xf>
    <xf fontId="11" fillId="20" borderId="39" numFmtId="3" xfId="0" applyNumberFormat="1" applyFont="1" applyFill="1" applyBorder="1" applyAlignment="1">
      <alignment vertical="center"/>
    </xf>
    <xf fontId="11" fillId="16" borderId="0" numFmtId="4" xfId="0" applyNumberFormat="1" applyFont="1" applyFill="1" applyAlignment="1">
      <alignment horizontal="center"/>
    </xf>
    <xf fontId="11" fillId="16" borderId="0" numFmtId="4" xfId="0" applyNumberFormat="1" applyFont="1" applyFill="1" applyAlignment="1">
      <alignment horizontal="center" vertical="center"/>
    </xf>
    <xf fontId="11" fillId="16" borderId="32" numFmtId="4" xfId="0" applyNumberFormat="1" applyFont="1" applyFill="1" applyBorder="1" applyAlignment="1">
      <alignment horizontal="center"/>
    </xf>
    <xf fontId="11" fillId="5" borderId="26" numFmtId="4" xfId="0" applyNumberFormat="1" applyFont="1" applyFill="1" applyBorder="1" applyAlignment="1">
      <alignment horizontal="center" vertical="center"/>
    </xf>
    <xf fontId="11" fillId="16" borderId="36" numFmtId="4" xfId="0" applyNumberFormat="1" applyFont="1" applyFill="1" applyBorder="1"/>
    <xf fontId="11" fillId="16" borderId="31" numFmtId="0" xfId="0" applyFont="1" applyFill="1" applyBorder="1"/>
    <xf fontId="11" fillId="16" borderId="47" numFmtId="161" xfId="0" applyNumberFormat="1" applyFont="1" applyFill="1" applyBorder="1"/>
    <xf fontId="11" fillId="16" borderId="39" numFmtId="161" xfId="0" applyNumberFormat="1" applyFont="1" applyFill="1" applyBorder="1" applyAlignment="1">
      <alignment horizontal="left"/>
    </xf>
    <xf fontId="11" fillId="16" borderId="46" numFmtId="161" xfId="0" applyNumberFormat="1" applyFont="1" applyFill="1" applyBorder="1"/>
    <xf fontId="9" fillId="9" borderId="12" numFmtId="4" xfId="0" applyNumberFormat="1" applyFont="1" applyFill="1" applyBorder="1" applyAlignment="1">
      <alignment horizontal="center"/>
    </xf>
    <xf fontId="9" fillId="17" borderId="12" numFmtId="161" xfId="0" applyNumberFormat="1" applyFont="1" applyFill="1" applyBorder="1" applyAlignment="1">
      <alignment horizontal="right" vertical="center"/>
    </xf>
    <xf fontId="11" fillId="17" borderId="0" numFmtId="161" xfId="0" applyNumberFormat="1" applyFont="1" applyFill="1" applyAlignment="1">
      <alignment horizontal="right" vertical="center"/>
    </xf>
    <xf fontId="11" fillId="17" borderId="7" numFmtId="161" xfId="0" applyNumberFormat="1" applyFont="1" applyFill="1" applyBorder="1" applyAlignment="1">
      <alignment horizontal="left" vertical="center"/>
    </xf>
    <xf fontId="1" fillId="3" borderId="50" numFmtId="0" xfId="0" applyFont="1" applyFill="1" applyBorder="1"/>
    <xf fontId="1" fillId="3" borderId="51" numFmtId="0" xfId="0" applyFont="1" applyFill="1" applyBorder="1"/>
    <xf fontId="1" fillId="3" borderId="52" numFmtId="0" xfId="0" applyFont="1" applyFill="1" applyBorder="1"/>
    <xf fontId="0" fillId="0" borderId="0" numFmtId="0" xfId="0" applyAlignment="1">
      <alignment horizontal="center"/>
    </xf>
    <xf fontId="0" fillId="0" borderId="0" numFmtId="0" xfId="0" applyAlignment="1" quotePrefix="1">
      <alignment horizontal="center"/>
    </xf>
    <xf fontId="12" fillId="0" borderId="0" numFmtId="0" xfId="0" applyFont="1"/>
    <xf fontId="0" fillId="0" borderId="0" numFmtId="0" xfId="0"/>
    <xf fontId="8" fillId="0" borderId="13" numFmtId="0" xfId="0" applyFont="1" applyBorder="1" applyAlignment="1">
      <alignment horizontal="center"/>
    </xf>
    <xf fontId="1" fillId="0" borderId="21" numFmtId="49" xfId="0" applyNumberFormat="1" applyFont="1" applyBorder="1"/>
    <xf fontId="1" fillId="5" borderId="13" numFmtId="4" xfId="0" applyNumberFormat="1" applyFont="1" applyFill="1" applyBorder="1"/>
    <xf fontId="1" fillId="0" borderId="21" numFmtId="49" xfId="0" applyNumberFormat="1" applyFont="1" applyBorder="1" applyAlignment="1">
      <alignment horizontal="right"/>
    </xf>
    <xf fontId="1" fillId="0" borderId="21" numFmtId="0" xfId="0" applyFont="1" applyBorder="1"/>
    <xf fontId="1" fillId="5" borderId="13" numFmtId="0" xfId="0" applyFont="1" applyFill="1" applyBorder="1"/>
    <xf fontId="1" fillId="5" borderId="13" numFmtId="2" xfId="0" applyNumberFormat="1" applyFont="1" applyFill="1" applyBorder="1"/>
    <xf fontId="8" fillId="0" borderId="35" numFmtId="0" xfId="0" applyFont="1" applyBorder="1"/>
    <xf fontId="1" fillId="0" borderId="0" numFmtId="2" xfId="0" applyNumberFormat="1" applyFont="1"/>
    <xf fontId="13" fillId="0" borderId="0" numFmtId="0" xfId="0" applyFont="1"/>
    <xf fontId="1" fillId="0" borderId="13" numFmtId="2" xfId="0" applyNumberFormat="1" applyFont="1" applyBorder="1"/>
    <xf fontId="1" fillId="0" borderId="13" numFmtId="49" xfId="0" applyNumberFormat="1" applyFont="1" applyBorder="1" applyAlignment="1">
      <alignment horizontal="left"/>
    </xf>
    <xf fontId="1" fillId="21" borderId="13" numFmtId="4" xfId="0" applyNumberFormat="1" applyFont="1" applyFill="1" applyBorder="1"/>
    <xf fontId="13" fillId="0" borderId="0" numFmtId="0" xfId="0" applyFont="1" applyAlignment="1">
      <alignment horizontal="center"/>
    </xf>
    <xf fontId="14" fillId="0" borderId="0" numFmtId="0" xfId="0" applyFont="1" applyAlignment="1">
      <alignment horizontal="center" wrapText="1"/>
      <protection hidden="0" locked="1"/>
    </xf>
    <xf fontId="14" fillId="0" borderId="0" numFmtId="0" xfId="0" applyFont="1" applyAlignment="1">
      <alignment wrapText="1"/>
      <protection hidden="0" locked="1"/>
    </xf>
    <xf fontId="14" fillId="0" borderId="53" numFmtId="0" xfId="0" applyFont="1" applyBorder="1" applyAlignment="1">
      <alignment wrapText="1"/>
      <protection hidden="0" locked="1"/>
    </xf>
    <xf fontId="0" fillId="0" borderId="54" numFmtId="0" xfId="0" applyBorder="1" applyAlignment="1">
      <alignment horizontal="left" wrapText="1"/>
    </xf>
    <xf fontId="0" fillId="0" borderId="55" numFmtId="0" xfId="0" applyBorder="1" applyAlignment="1">
      <alignment horizontal="left" wrapText="1"/>
    </xf>
    <xf fontId="15" fillId="0" borderId="56" numFmtId="0" xfId="0" applyFont="1" applyBorder="1" applyAlignment="1">
      <alignment horizontal="center" wrapText="1"/>
    </xf>
    <xf fontId="0" fillId="0" borderId="0" numFmtId="0" xfId="0" applyAlignment="1">
      <alignment wrapText="1"/>
      <protection hidden="0" locked="1"/>
    </xf>
    <xf fontId="7" fillId="0" borderId="0" numFmtId="0" xfId="0" applyFont="1" applyAlignment="1">
      <alignment horizontal="left" vertical="center" wrapText="1"/>
    </xf>
    <xf fontId="16" fillId="0" borderId="57" numFmtId="0" xfId="0" applyFont="1" applyBorder="1" applyAlignment="1">
      <alignment horizontal="center" wrapText="1"/>
    </xf>
    <xf fontId="0" fillId="0" borderId="58" numFmtId="0" xfId="0" applyBorder="1" applyAlignment="1">
      <alignment horizontal="left" wrapText="1"/>
    </xf>
    <xf fontId="0" fillId="0" borderId="59" numFmtId="0" xfId="0" applyBorder="1" applyAlignment="1">
      <alignment horizontal="left" vertical="center" wrapText="1"/>
    </xf>
    <xf fontId="15" fillId="0" borderId="60" numFmtId="0" xfId="0" applyFont="1" applyBorder="1" applyAlignment="1">
      <alignment horizontal="center" vertical="center" wrapText="1"/>
    </xf>
    <xf fontId="15" fillId="0" borderId="61" numFmtId="0" xfId="0" applyFont="1" applyBorder="1" applyAlignment="1">
      <alignment horizontal="center" vertical="center" wrapText="1"/>
    </xf>
    <xf fontId="15" fillId="0" borderId="62" numFmtId="0" xfId="0" applyFont="1" applyBorder="1" applyAlignment="1">
      <alignment horizontal="center" vertical="center" wrapText="1"/>
    </xf>
    <xf fontId="15" fillId="0" borderId="55" numFmtId="0" xfId="0" applyFont="1" applyBorder="1" applyAlignment="1">
      <alignment horizontal="left" wrapText="1"/>
    </xf>
    <xf fontId="15" fillId="0" borderId="59" numFmtId="0" xfId="0" applyFont="1" applyBorder="1" applyAlignment="1">
      <alignment horizontal="left" vertical="center" wrapText="1"/>
    </xf>
    <xf fontId="15" fillId="0" borderId="57" numFmtId="9" xfId="0" applyNumberFormat="1" applyFont="1" applyBorder="1" applyAlignment="1">
      <alignment horizontal="center" vertical="center" wrapText="1"/>
    </xf>
    <xf fontId="15" fillId="0" borderId="63" numFmtId="9" xfId="0" applyNumberFormat="1" applyFont="1" applyBorder="1" applyAlignment="1">
      <alignment horizontal="center" vertical="center" wrapText="1"/>
    </xf>
    <xf fontId="0" fillId="0" borderId="64" numFmtId="0" xfId="0" applyBorder="1" applyAlignment="1">
      <alignment horizontal="left" vertical="center" wrapText="1"/>
    </xf>
    <xf fontId="15" fillId="0" borderId="54" numFmtId="0" xfId="0" applyFont="1" applyBorder="1" applyAlignment="1">
      <alignment horizontal="center" wrapText="1"/>
    </xf>
    <xf fontId="16" fillId="0" borderId="54" numFmtId="0" xfId="0" applyFont="1" applyBorder="1" applyAlignment="1">
      <alignment horizontal="left" wrapText="1"/>
    </xf>
    <xf fontId="16" fillId="0" borderId="57" numFmtId="0" xfId="0" applyFont="1" applyBorder="1" applyAlignment="1">
      <alignment horizontal="center" vertical="center" wrapText="1"/>
    </xf>
    <xf fontId="16" fillId="0" borderId="63" numFmtId="0" xfId="0" applyFont="1" applyBorder="1" applyAlignment="1">
      <alignment horizontal="center" vertical="center" wrapText="1"/>
    </xf>
    <xf fontId="16" fillId="0" borderId="64" numFmtId="0" xfId="0" applyFont="1" applyBorder="1" applyAlignment="1">
      <alignment horizontal="center" vertical="center" wrapText="1"/>
    </xf>
    <xf fontId="15" fillId="0" borderId="65" numFmtId="0" xfId="0" applyFont="1" applyBorder="1" applyAlignment="1">
      <alignment horizontal="left" vertical="center" wrapText="1"/>
    </xf>
    <xf fontId="16" fillId="0" borderId="66" numFmtId="0" xfId="0" applyFont="1" applyBorder="1" applyAlignment="1">
      <alignment horizontal="center" vertical="center" wrapText="1"/>
    </xf>
    <xf fontId="0" fillId="0" borderId="62" numFmtId="0" xfId="0" applyBorder="1" applyAlignment="1">
      <alignment horizontal="left" vertical="center" wrapText="1"/>
    </xf>
    <xf fontId="16" fillId="0" borderId="62" numFmtId="0" xfId="0" applyFont="1" applyBorder="1" applyAlignment="1">
      <alignment horizontal="center" vertical="center" wrapText="1"/>
    </xf>
    <xf fontId="14" fillId="0" borderId="0" numFmtId="0" xfId="0" applyFont="1"/>
    <xf fontId="0" fillId="0" borderId="0" numFmtId="0" xfId="0">
      <protection hidden="0" locked="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3.xml"/><Relationship  Id="rId4" Type="http://schemas.openxmlformats.org/officeDocument/2006/relationships/worksheet" Target="worksheets/sheet2.xml"/><Relationship  Id="rId3" Type="http://schemas.openxmlformats.org/officeDocument/2006/relationships/worksheet" Target="worksheets/sheet1.xml"/><Relationship  Id="rId2" Type="http://schemas.microsoft.com/office/2017/10/relationships/person" Target="persons/person.xml"/><Relationship  Id="rId1" Type="http://schemas.openxmlformats.org/officeDocument/2006/relationships/externalLink" Target="externalLinks/externalLink1.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GriyaNet/Teknik/Perhitungan%20Laser%20Dengan%20Menggunakan%20Exe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erencanaan"/>
      <sheetName val="Perhitungan"/>
      <sheetName val="Data_Utama"/>
    </sheetNames>
    <sheetDataSet>
      <sheetData sheetId="0" refreshError="1"/>
      <sheetData sheetId="1" refreshError="1"/>
      <sheetData sheetId="2"/>
    </sheetDataSet>
  </externalBook>
</externalLink>
</file>

<file path=xl/persons/person.xml><?xml version="1.0" encoding="utf-8"?>
<personList xmlns="http://schemas.microsoft.com/office/spreadsheetml/2018/threadedcomments" xmlns:x="http://schemas.openxmlformats.org/spreadsheetml/2006/main">
  <person displayName="aqil" id="{84CB9FB4-E4F3-650F-F061-B3CD98ABBA93}" userId="aqil"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I11" dT="2023-10-29T19:16:06.87Z" personId="{84CB9FB4-E4F3-650F-F061-B3CD98ABBA93}" id="{A9D2A81B-95A2-C4C3-0C8B-76578F25AAE1}" done="0">
    <text xml:space="preserve">sda
</text>
  </threadedComment>
  <threadedComment ref="J13" dT="2023-10-29T19:30:58.45Z" personId="{84CB9FB4-E4F3-650F-F061-B3CD98ABBA93}" id="{0C038D8C-C056-1869-B30C-AC2B4C839AF9}" done="0">
    <text xml:space="preserve">pilih ODP yg digunakan
</text>
  </threadedComment>
  <threadedComment ref="I15" dT="2023-10-29T19:16:58.44Z" personId="{84CB9FB4-E4F3-650F-F061-B3CD98ABBA93}" id="{D08116B8-AE20-C8AE-633E-A73FC06FF024}" done="0">
    <text xml:space="preserve">target redaman akhir pada ONT
</text>
  </threadedComment>
  <threadedComment ref="J16" dT="2023-10-29T19:20:44.84Z" personId="{84CB9FB4-E4F3-650F-F061-B3CD98ABBA93}" id="{9135037A-DD6F-D45F-5976-43656F9FDAD4}" done="0">
    <text xml:space="preserve">TUJUAN :
menemukan lost rasio(yang dimiliki split ratio) yang di butuhkan sebagai input yang di pilih yang memiliki redaman ini, usahakan ambil di bawah angka ini namun jangan terlalu jauh,
gunakan tabel di datasheet, atau rumus di bawah ini
</text>
  </threadedComment>
  <threadedComment ref="V17" dT="2023-10-29T21:01:40.00Z" personId="{84CB9FB4-E4F3-650F-F061-B3CD98ABBA93}" id="{126F98E6-15E0-2546-FCF9-72E38E9C93EB}" done="0">
    <text xml:space="preserve">masukkan jumlah perangkat yang keluar dari SPLIT RASIO menuju ODP
</text>
  </threadedComment>
  <threadedComment ref="J17" dT="2023-10-29T19:21:43.92Z" personId="{84CB9FB4-E4F3-650F-F061-B3CD98ABBA93}" id="{7FE89238-E37C-02D3-B919-75EA28B0A30F}" done="0">
    <text xml:space="preserve">sisa output dbm
</text>
  </threadedComment>
  <threadedComment ref="V20" dT="2023-10-29T21:03:03.90Z" personId="{84CB9FB4-E4F3-650F-F061-B3CD98ABBA93}" id="{C25D3440-B3E1-0AEA-A774-2F73DFBC1AED}" done="0">
    <text xml:space="preserve">masukan jumlah ODP way
</text>
  </threadedComment>
  <threadedComment ref="J21" dT="2023-10-29T19:30:40.78Z" personId="{84CB9FB4-E4F3-650F-F061-B3CD98ABBA93}" id="{CC63C5EF-6F91-D8EA-DB18-6E00E2DBF275}" done="0">
    <text xml:space="preserve">split rasio yang diperlukan di atas bisa cek disini, atau periksa di sheet data table
</text>
  </threadedComment>
  <threadedComment ref="V23" dT="2023-10-29T21:04:51.39Z" personId="{84CB9FB4-E4F3-650F-F061-B3CD98ABBA93}" id="{E5D4B551-09F9-1722-F5D2-184631067163}" done="0">
    <text xml:space="preserve">yang terakhir masukkan jumlah perangkat yang masuk ke ONT
dan inilah hasilnya: harusa dalam rentang -16 - -25, ideal di -18 - -21
</text>
  </threadedComment>
  <threadedComment ref="U6" dT="2023-10-29T20:59:02.53Z" personId="{84CB9FB4-E4F3-650F-F061-B3CD98ABBA93}" id="{0B77D2A6-A76E-C2A5-490D-D177AAC4511F}" done="0">
    <text xml:space="preserve">masukkan nilai output sfp, angka ini di dapat dari datasheet OLT, atau buka OLT lalu cari output SFP, atau ukur sendiri menggunakan OPM
</text>
  </threadedComment>
  <threadedComment ref="I7" dT="2023-10-29T19:13:30.55Z" personId="{84CB9FB4-E4F3-650F-F061-B3CD98ABBA93}" id="{604D1CF2-0ABC-ADF4-207E-4FA73DEB4529}" done="0">
    <text xml:space="preserve">1. masukan input yang masuk
</text>
  </threadedComment>
  <threadedComment ref="AD8" dT="2023-10-29T21:06:42.42Z" personId="{84CB9FB4-E4F3-650F-F061-B3CD98ABBA93}" id="{6C5D5326-984E-1C86-68FA-D9E0748FC7B0}" done="0">
    <text xml:space="preserve">adjust settingan ini untuk mendapatkan redaman ONT menjadi ideal.
HASIL INI YANG INGIN DI CAPAI
yaitu menemukan rasio yang tepat
</text>
  </threadedComment>
  <threadedComment ref="AN8" dT="2023-10-29T21:09:54.58Z" personId="{84CB9FB4-E4F3-650F-F061-B3CD98ABBA93}" id="{FD0BEF96-0FEE-D7DB-0CAC-512432FD9049}" done="0">
    <text xml:space="preserve">ODP selanjutnya silahkan komposisikan RASIO dan ODP karena sudah mendapatkan input otomatis dari ODP1.
ODP selanjutnya pun memeliki cara yang sama. sampai yang terakhir mungkin pakai split rasio saja
</text>
  </threadedComment>
  <threadedComment ref="I8" dT="2023-10-29T19:13:55.42Z" personId="{84CB9FB4-E4F3-650F-F061-B3CD98ABBA93}" id="{2F3448BB-9F83-4873-A992-1556D59E450C}" done="0">
    <text xml:space="preserve">2. masukan panjang kabel
</text>
  </threadedComment>
  <threadedComment ref="V9" dT="2023-10-29T21:00:24.94Z" personId="{84CB9FB4-E4F3-650F-F061-B3CD98ABBA93}" id="{C1AD176E-2BBC-0E1F-7899-BDD0FD0EB7C4}" done="0">
    <text xml:space="preserve">pada saat kabel keluar dari OLT menuju SPLIT RASIO maka akan ada perangkat yang di pasang disitulah terjadi peredaman, maka inputkan semua jumlah perangkat di samping
</text>
  </threadedComment>
  <threadedComment ref="I9" dT="2023-10-29T19:14:23.41Z" personId="{84CB9FB4-E4F3-650F-F061-B3CD98ABBA93}" id="{4BEBA8DD-DE88-2601-E44F-01BB6A3B6F85}" done="0">
    <text xml:space="preserve">3. pigtail yang di gunakan ke ODP dan ONT
</text>
  </threadedComment>
  <threadedComment ref="I10" dT="2023-10-29T19:15:53.23Z" personId="{84CB9FB4-E4F3-650F-F061-B3CD98ABBA93}" id="{4F426108-8B21-3AA1-499E-FFAEDC5D2B47}" done="0">
    <text xml:space="preserve">sda
</text>
  </threadedComment>
</ThreadedComments>
</file>

<file path=xl/worksheets/_rels/sheet1.xml.rels><?xml version="1.0" encoding="UTF-8" standalone="yes"?><Relationships xmlns="http://schemas.openxmlformats.org/package/2006/relationships"><Relationship  Id="rId4" Type="http://schemas.openxmlformats.org/officeDocument/2006/relationships/vmlDrawing" Target="../drawings/vmlDrawing1.vml"/><Relationship  Id="rId3" Type="http://schemas.openxmlformats.org/officeDocument/2006/relationships/comments" Target="../comments1.xml"/><Relationship  Id="rId2" Type="http://schemas.microsoft.com/office/2017/10/relationships/threadedComment" Target="../threadedComments/threadedComment1.xml"/><Relationship  Id="rId1" Type="http://schemas.openxmlformats.org/officeDocument/2006/relationships/hyperlink" Target="https://www.youtube.com/@griya-net"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www.youtube.com/@griya-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67" zoomScale="100" workbookViewId="0">
      <selection activeCell="A1" activeCellId="0" sqref="A1"/>
    </sheetView>
  </sheetViews>
  <sheetFormatPr defaultColWidth="14.43" defaultRowHeight="15" customHeight="1"/>
  <cols>
    <col customWidth="1" min="1" max="4" width="8.7100000000000009"/>
    <col customWidth="1" min="5" max="5" width="2.5699999999999998"/>
    <col customWidth="1" min="6" max="6" width="3.1400000000000001"/>
    <col customWidth="1" min="7" max="7" width="21.140000000000001"/>
    <col customWidth="1" min="8" max="8" width="2.29"/>
    <col customWidth="1" min="9" max="9" width="10.710000000000001"/>
    <col customWidth="1" min="10" max="10" width="8.5700000000000003"/>
    <col customWidth="1" min="11" max="11" width="6.8600000000000003"/>
    <col customWidth="1" min="12" max="12" width="3"/>
    <col customWidth="1" min="13" max="17" width="6.71"/>
    <col customWidth="1" min="18" max="18" width="3.29"/>
    <col customWidth="1" min="19" max="19" width="2.8599999999999999"/>
    <col customWidth="1" min="20" max="20" width="12.289999999999999"/>
    <col customWidth="1" min="21" max="21" width="8.7100000000000009"/>
    <col customWidth="1" min="22" max="22" width="12.43"/>
    <col customWidth="1" min="23" max="23" width="5.8600000000000003"/>
    <col customWidth="1" min="24" max="24" width="6.1399999999999997"/>
    <col customWidth="1" min="25" max="25" width="8"/>
    <col customWidth="1" min="26" max="26" width="5.4299999999999997"/>
    <col customWidth="1" min="27" max="27" width="9.2899999999999991"/>
    <col customWidth="1" min="28" max="28" width="4.71"/>
    <col customWidth="1" min="29" max="29" width="9.4299999999999997"/>
    <col customWidth="1" min="30" max="30" width="5.1399999999999997"/>
    <col customWidth="1" min="31" max="31" width="8"/>
    <col customWidth="1" min="32" max="32" width="4.5700000000000003"/>
    <col customWidth="1" min="33" max="33" width="5.71"/>
    <col customWidth="1" min="34" max="34" width="6.1399999999999997"/>
    <col customWidth="1" min="35" max="35" width="7.8600000000000003"/>
    <col customWidth="1" min="36" max="36" width="4.5700000000000003"/>
    <col customWidth="1" min="37" max="37" width="6.29"/>
    <col customWidth="1" min="38" max="38" width="5.5700000000000003"/>
    <col customWidth="1" min="39" max="39" width="8.7100000000000009"/>
    <col customWidth="1" min="40" max="40" width="5.29"/>
    <col customWidth="1" min="41" max="41" width="8.7100000000000009"/>
    <col customWidth="1" min="42" max="44" width="5.5700000000000003"/>
    <col customWidth="1" min="45" max="45" width="6.5700000000000003"/>
    <col customWidth="1" min="46" max="46" width="4.29"/>
    <col customWidth="1" min="47" max="47" width="6.71"/>
    <col customWidth="1" min="48" max="48" width="5.5700000000000003"/>
    <col customWidth="1" min="49" max="49" width="8.4299999999999997"/>
    <col customWidth="1" min="50" max="50" width="5.29"/>
    <col customWidth="1" min="51" max="51" width="8.4299999999999997"/>
    <col customWidth="1" min="52" max="52" width="5.29"/>
    <col customWidth="1" min="53" max="53" width="6.4299999999999997"/>
    <col customWidth="1" min="54" max="54" width="5.29"/>
    <col customWidth="1" min="55" max="55" width="7.8600000000000003"/>
    <col customWidth="1" min="56" max="56" width="3.8599999999999999"/>
    <col customWidth="1" min="57" max="57" width="8"/>
    <col customWidth="1" min="58" max="58" width="6.4299999999999997"/>
    <col customWidth="1" min="59" max="59" width="7.8600000000000003"/>
    <col customWidth="1" min="60" max="60" width="5.5700000000000003"/>
    <col customWidth="1" min="61" max="61" width="6.29"/>
    <col customWidth="1" min="62" max="62" width="5.1399999999999997"/>
    <col customWidth="1" min="63" max="63" width="2.71"/>
    <col customWidth="1" min="64" max="67" width="8.7100000000000009"/>
  </cols>
  <sheetData>
    <row r="1" ht="21.75" customHeight="1">
      <c r="E1" s="1"/>
      <c r="F1" s="1"/>
      <c r="G1" s="2" t="s">
        <v>0</v>
      </c>
      <c r="N1" s="2"/>
      <c r="O1" s="2"/>
      <c r="P1" s="2"/>
      <c r="Q1" s="2"/>
      <c r="R1" s="2"/>
      <c r="S1" s="3" t="s">
        <v>1</v>
      </c>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row>
    <row r="2" ht="15" customHeight="1">
      <c r="E2" s="1"/>
      <c r="F2" s="1"/>
      <c r="G2" s="5" t="s">
        <v>2</v>
      </c>
      <c r="N2" s="5"/>
      <c r="O2" s="5"/>
      <c r="P2" s="5"/>
      <c r="Q2" s="5"/>
      <c r="R2" s="5"/>
      <c r="S2" s="6"/>
      <c r="BK2" s="7"/>
    </row>
    <row r="3" ht="15" customHeight="1">
      <c r="E3" s="1"/>
      <c r="F3" s="1"/>
      <c r="G3" s="8" t="s">
        <v>3</v>
      </c>
      <c r="H3" s="9"/>
      <c r="I3" s="10" t="s">
        <v>4</v>
      </c>
      <c r="O3" s="9"/>
      <c r="P3" s="9"/>
      <c r="Q3" s="9"/>
      <c r="R3" s="9"/>
      <c r="S3" s="6"/>
      <c r="BK3" s="7"/>
    </row>
    <row r="4" ht="12.75" customHeight="1">
      <c r="E4" s="1"/>
      <c r="F4" s="1"/>
      <c r="G4" s="1"/>
      <c r="H4" s="1"/>
      <c r="I4" s="1"/>
      <c r="J4" s="1"/>
      <c r="K4" s="1"/>
      <c r="L4" s="1"/>
      <c r="M4" s="1"/>
      <c r="N4" s="1"/>
      <c r="O4" s="1"/>
      <c r="P4" s="1"/>
      <c r="Q4" s="1"/>
      <c r="R4" s="1"/>
      <c r="S4" s="6"/>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row>
    <row r="5" ht="9" customHeight="1">
      <c r="S5" s="11"/>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3"/>
    </row>
    <row r="6" ht="21.75" customHeight="1">
      <c r="F6" s="14"/>
      <c r="G6" s="15" t="s">
        <v>5</v>
      </c>
      <c r="H6" s="16"/>
      <c r="I6" s="16"/>
      <c r="J6" s="16"/>
      <c r="K6" s="16"/>
      <c r="L6" s="17"/>
      <c r="M6" s="1"/>
      <c r="N6" s="1"/>
      <c r="O6" s="1"/>
      <c r="P6" s="1"/>
      <c r="Q6" s="1"/>
      <c r="R6" s="1"/>
      <c r="S6" s="18"/>
      <c r="T6" s="19" t="s">
        <v>6</v>
      </c>
      <c r="U6" s="20">
        <v>7</v>
      </c>
      <c r="V6" s="21" t="s">
        <v>7</v>
      </c>
      <c r="W6" s="22" t="s">
        <v>8</v>
      </c>
      <c r="X6" s="23"/>
      <c r="Y6" s="23"/>
      <c r="Z6" s="24"/>
      <c r="AA6" s="25" t="s">
        <v>9</v>
      </c>
      <c r="AB6" s="26"/>
      <c r="AC6" s="26"/>
      <c r="AD6" s="26"/>
      <c r="AE6" s="26"/>
      <c r="AF6" s="27"/>
      <c r="AG6" s="22" t="s">
        <v>10</v>
      </c>
      <c r="AH6" s="23"/>
      <c r="AI6" s="23"/>
      <c r="AJ6" s="24"/>
      <c r="AK6" s="28" t="s">
        <v>11</v>
      </c>
      <c r="AL6" s="26"/>
      <c r="AM6" s="26"/>
      <c r="AN6" s="26"/>
      <c r="AO6" s="26"/>
      <c r="AP6" s="27"/>
      <c r="AQ6" s="22" t="s">
        <v>12</v>
      </c>
      <c r="AR6" s="23"/>
      <c r="AS6" s="23"/>
      <c r="AT6" s="24"/>
      <c r="AU6" s="29" t="s">
        <v>13</v>
      </c>
      <c r="AV6" s="26"/>
      <c r="AW6" s="26"/>
      <c r="AX6" s="26"/>
      <c r="AY6" s="26"/>
      <c r="AZ6" s="27"/>
      <c r="BA6" s="22" t="s">
        <v>14</v>
      </c>
      <c r="BB6" s="23"/>
      <c r="BC6" s="23"/>
      <c r="BD6" s="24"/>
      <c r="BE6" s="30" t="s">
        <v>15</v>
      </c>
      <c r="BF6" s="26"/>
      <c r="BG6" s="26"/>
      <c r="BH6" s="26"/>
      <c r="BI6" s="26"/>
      <c r="BJ6" s="27"/>
      <c r="BK6" s="31"/>
    </row>
    <row r="7" ht="19.5" customHeight="1">
      <c r="F7" s="32"/>
      <c r="G7" s="33" t="s">
        <v>16</v>
      </c>
      <c r="H7" s="34" t="s">
        <v>17</v>
      </c>
      <c r="I7" s="35">
        <v>7.6600000000000001</v>
      </c>
      <c r="J7" s="36"/>
      <c r="K7" s="37" t="s">
        <v>7</v>
      </c>
      <c r="L7" s="38"/>
      <c r="M7" s="1"/>
      <c r="N7" s="1"/>
      <c r="O7" s="1"/>
      <c r="P7" s="1"/>
      <c r="Q7" s="1"/>
      <c r="R7" s="1"/>
      <c r="S7" s="18"/>
      <c r="T7" s="39"/>
      <c r="U7" s="40"/>
      <c r="V7" s="41"/>
      <c r="W7" s="39"/>
      <c r="X7" s="40"/>
      <c r="Y7" s="40"/>
      <c r="Z7" s="41"/>
      <c r="AA7" s="42" t="s">
        <v>18</v>
      </c>
      <c r="AB7" s="23"/>
      <c r="AC7" s="43" t="s">
        <v>19</v>
      </c>
      <c r="AD7" s="23"/>
      <c r="AE7" s="23"/>
      <c r="AF7" s="24"/>
      <c r="AG7" s="39"/>
      <c r="AH7" s="40"/>
      <c r="AI7" s="40"/>
      <c r="AJ7" s="41"/>
      <c r="AK7" s="44" t="s">
        <v>18</v>
      </c>
      <c r="AL7" s="45"/>
      <c r="AM7" s="46" t="s">
        <v>19</v>
      </c>
      <c r="AN7" s="23"/>
      <c r="AO7" s="23"/>
      <c r="AP7" s="24"/>
      <c r="AQ7" s="39"/>
      <c r="AR7" s="40"/>
      <c r="AS7" s="40"/>
      <c r="AT7" s="41"/>
      <c r="AU7" s="42" t="s">
        <v>18</v>
      </c>
      <c r="AV7" s="23"/>
      <c r="AW7" s="43" t="s">
        <v>19</v>
      </c>
      <c r="AX7" s="23"/>
      <c r="AY7" s="23"/>
      <c r="AZ7" s="24"/>
      <c r="BA7" s="39"/>
      <c r="BB7" s="40"/>
      <c r="BC7" s="40"/>
      <c r="BD7" s="41"/>
      <c r="BE7" s="42" t="s">
        <v>18</v>
      </c>
      <c r="BF7" s="23"/>
      <c r="BG7" s="43" t="s">
        <v>19</v>
      </c>
      <c r="BH7" s="23"/>
      <c r="BI7" s="23"/>
      <c r="BJ7" s="24"/>
      <c r="BK7" s="31"/>
    </row>
    <row r="8" ht="15.75" customHeight="1">
      <c r="F8" s="32"/>
      <c r="G8" s="33" t="s">
        <v>20</v>
      </c>
      <c r="H8" s="34" t="s">
        <v>17</v>
      </c>
      <c r="I8" s="47">
        <v>7000</v>
      </c>
      <c r="J8" s="48">
        <f>I8*data_tabel!B8</f>
        <v>2.4500000000000002</v>
      </c>
      <c r="K8" s="49" t="s">
        <v>7</v>
      </c>
      <c r="L8" s="38"/>
      <c r="M8" s="1"/>
      <c r="N8" s="1"/>
      <c r="O8" s="1"/>
      <c r="P8" s="1"/>
      <c r="Q8" s="1"/>
      <c r="R8" s="1"/>
      <c r="S8" s="18"/>
      <c r="T8" s="50" t="s">
        <v>21</v>
      </c>
      <c r="U8" s="23"/>
      <c r="V8" s="24"/>
      <c r="W8" s="51" t="s">
        <v>22</v>
      </c>
      <c r="X8" s="23"/>
      <c r="Y8" s="52">
        <v>6600</v>
      </c>
      <c r="Z8" s="53" t="s">
        <v>23</v>
      </c>
      <c r="AA8" s="54">
        <f>U6-((Y8*data_tabel!B8)+(Y11*data_tabel!B12)+(Perhitungan!Y12*data_tabel!B14)+(Perhitungan!Y13*data_tabel!B13))</f>
        <v>3.1399999999999997</v>
      </c>
      <c r="AB8" s="55" t="s">
        <v>7</v>
      </c>
      <c r="AC8" s="56">
        <v>10</v>
      </c>
      <c r="AD8" s="57" t="s">
        <v>24</v>
      </c>
      <c r="AE8" s="58">
        <f>VLOOKUP(AC8,data_tabel!G2:H51,2,FALSE)</f>
        <v>90</v>
      </c>
      <c r="AF8" s="59" t="s">
        <v>24</v>
      </c>
      <c r="AG8" s="51" t="s">
        <v>22</v>
      </c>
      <c r="AH8" s="23"/>
      <c r="AI8" s="52">
        <v>1000</v>
      </c>
      <c r="AJ8" s="60" t="s">
        <v>23</v>
      </c>
      <c r="AK8" s="54">
        <f>AE10-((AI8*data_tabel!B8)+(AI11*data_tabel!B12)+(Perhitungan!AI12*data_tabel!B14)+(Perhitungan!AI13*data_tabel!B13))</f>
        <v>0.83242509439324852</v>
      </c>
      <c r="AL8" s="61" t="s">
        <v>7</v>
      </c>
      <c r="AM8" s="56">
        <v>22</v>
      </c>
      <c r="AN8" s="57" t="s">
        <v>24</v>
      </c>
      <c r="AO8" s="58">
        <f>VLOOKUP(AM8,data_tabel!G2:H51,2,FALSE)</f>
        <v>78</v>
      </c>
      <c r="AP8" s="59" t="s">
        <v>24</v>
      </c>
      <c r="AQ8" s="51" t="s">
        <v>22</v>
      </c>
      <c r="AR8" s="23"/>
      <c r="AS8" s="52">
        <v>500</v>
      </c>
      <c r="AT8" s="60" t="s">
        <v>23</v>
      </c>
      <c r="AU8" s="54">
        <f>AO10-((AS8*data_tabel!B8)+(AS11*data_tabel!B12)+(Perhitungan!AS12*data_tabel!B14)+(Perhitungan!AS13*data_tabel!B13))</f>
        <v>-1.6716288787019471</v>
      </c>
      <c r="AV8" s="61" t="s">
        <v>7</v>
      </c>
      <c r="AW8" s="62">
        <v>10</v>
      </c>
      <c r="AX8" s="57" t="s">
        <v>24</v>
      </c>
      <c r="AY8" s="58">
        <f>VLOOKUP(AW8,data_tabel!G2:H51,2,FALSE)</f>
        <v>90</v>
      </c>
      <c r="AZ8" s="59" t="s">
        <v>24</v>
      </c>
      <c r="BA8" s="51" t="s">
        <v>22</v>
      </c>
      <c r="BB8" s="23"/>
      <c r="BC8" s="52">
        <v>500</v>
      </c>
      <c r="BD8" s="60" t="s">
        <v>23</v>
      </c>
      <c r="BE8" s="63">
        <f>AY10-((BC8*data_tabel!B8)+(BC11*data_tabel!B12)+(Perhitungan!BC12*data_tabel!B14)+(Perhitungan!BC13*data_tabel!B13))</f>
        <v>-3.5542037843086982</v>
      </c>
      <c r="BF8" s="55" t="s">
        <v>7</v>
      </c>
      <c r="BG8" s="56">
        <v>12</v>
      </c>
      <c r="BH8" s="57" t="s">
        <v>24</v>
      </c>
      <c r="BI8" s="58">
        <f>VLOOKUP(BG8,data_tabel!G2:H51,2,FALSE)</f>
        <v>88</v>
      </c>
      <c r="BJ8" s="64" t="s">
        <v>24</v>
      </c>
      <c r="BK8" s="31"/>
    </row>
    <row r="9">
      <c r="F9" s="32"/>
      <c r="G9" s="33" t="s">
        <v>25</v>
      </c>
      <c r="H9" s="34" t="s">
        <v>17</v>
      </c>
      <c r="I9" s="65">
        <v>2</v>
      </c>
      <c r="J9" s="66">
        <f>I9*data_tabel!B12</f>
        <v>0.59999999999999998</v>
      </c>
      <c r="K9" s="49" t="s">
        <v>7</v>
      </c>
      <c r="L9" s="38"/>
      <c r="M9" s="1"/>
      <c r="N9" s="1"/>
      <c r="O9" s="1"/>
      <c r="P9" s="1"/>
      <c r="Q9" s="1"/>
      <c r="R9" s="1"/>
      <c r="S9" s="18"/>
      <c r="T9" s="67"/>
      <c r="V9" s="68"/>
      <c r="W9" s="67"/>
      <c r="X9" s="7"/>
      <c r="Y9" s="7"/>
      <c r="Z9" s="7"/>
      <c r="AA9" s="69" t="s">
        <v>26</v>
      </c>
      <c r="AB9" s="36"/>
      <c r="AC9" s="70">
        <f>10*LOG(AC8/100)-0.2</f>
        <v>-10.199999999999999</v>
      </c>
      <c r="AD9" s="71" t="s">
        <v>7</v>
      </c>
      <c r="AE9" s="72">
        <f>10*LOG(AE8/100)-0.2</f>
        <v>-0.65757490560675125</v>
      </c>
      <c r="AF9" s="73" t="s">
        <v>7</v>
      </c>
      <c r="AG9" s="67"/>
      <c r="AH9" s="7"/>
      <c r="AI9" s="7"/>
      <c r="AJ9" s="68"/>
      <c r="AK9" s="69" t="s">
        <v>26</v>
      </c>
      <c r="AL9" s="74"/>
      <c r="AM9" s="75">
        <f>10*LOG(AM8/100)-0.2</f>
        <v>-6.7757731917779376</v>
      </c>
      <c r="AN9" s="76" t="s">
        <v>7</v>
      </c>
      <c r="AO9" s="72">
        <f>10*LOG(AO8/100)-0.2</f>
        <v>-1.2790539730951958</v>
      </c>
      <c r="AP9" s="73" t="s">
        <v>7</v>
      </c>
      <c r="AQ9" s="67"/>
      <c r="AR9" s="7"/>
      <c r="AS9" s="7"/>
      <c r="AT9" s="68"/>
      <c r="AU9" s="69" t="s">
        <v>26</v>
      </c>
      <c r="AV9" s="74"/>
      <c r="AW9" s="77">
        <f>10*LOG(AW8/100)-0.2</f>
        <v>-10.199999999999999</v>
      </c>
      <c r="AX9" s="76" t="s">
        <v>7</v>
      </c>
      <c r="AY9" s="72">
        <f>10*LOG(AY8/100)-0.2</f>
        <v>-0.65757490560675125</v>
      </c>
      <c r="AZ9" s="73" t="s">
        <v>7</v>
      </c>
      <c r="BA9" s="67"/>
      <c r="BB9" s="7"/>
      <c r="BC9" s="7"/>
      <c r="BD9" s="68"/>
      <c r="BE9" s="78" t="s">
        <v>26</v>
      </c>
      <c r="BF9" s="36"/>
      <c r="BG9" s="70">
        <f>10*LOG(BG8/100)-0.2</f>
        <v>-9.4081875400000001</v>
      </c>
      <c r="BH9" s="71" t="s">
        <v>7</v>
      </c>
      <c r="BI9" s="72">
        <f>10*LOG(BI8/100)-0.2</f>
        <v>-0.75517327849831362</v>
      </c>
      <c r="BJ9" s="79" t="s">
        <v>7</v>
      </c>
      <c r="BK9" s="31"/>
    </row>
    <row r="10">
      <c r="F10" s="32"/>
      <c r="G10" s="33" t="s">
        <v>27</v>
      </c>
      <c r="H10" s="34" t="s">
        <v>17</v>
      </c>
      <c r="I10" s="65">
        <v>1</v>
      </c>
      <c r="J10" s="66">
        <f>I10*data_tabel!B14</f>
        <v>0.25</v>
      </c>
      <c r="K10" s="49" t="s">
        <v>7</v>
      </c>
      <c r="L10" s="38"/>
      <c r="M10" s="1"/>
      <c r="N10" s="1"/>
      <c r="O10" s="1"/>
      <c r="P10" s="1"/>
      <c r="Q10" s="1"/>
      <c r="R10" s="1"/>
      <c r="S10" s="18"/>
      <c r="T10" s="67"/>
      <c r="V10" s="68"/>
      <c r="W10" s="80"/>
      <c r="X10" s="81"/>
      <c r="Y10" s="81"/>
      <c r="Z10" s="81"/>
      <c r="AA10" s="82" t="s">
        <v>28</v>
      </c>
      <c r="AB10" s="83"/>
      <c r="AC10" s="84">
        <f>AA8+AC9</f>
        <v>-7.0599999999999996</v>
      </c>
      <c r="AD10" s="85" t="s">
        <v>7</v>
      </c>
      <c r="AE10" s="86">
        <f>AA8+AE9</f>
        <v>2.4824250943932484</v>
      </c>
      <c r="AF10" s="87" t="s">
        <v>7</v>
      </c>
      <c r="AG10" s="80"/>
      <c r="AH10" s="81"/>
      <c r="AI10" s="81"/>
      <c r="AJ10" s="88"/>
      <c r="AK10" s="82" t="s">
        <v>28</v>
      </c>
      <c r="AL10" s="83"/>
      <c r="AM10" s="89">
        <f>AK8+AM9</f>
        <v>-5.9433480973846891</v>
      </c>
      <c r="AN10" s="90" t="s">
        <v>7</v>
      </c>
      <c r="AO10" s="91">
        <f>AK8+AO9</f>
        <v>-0.44662887870194723</v>
      </c>
      <c r="AP10" s="92" t="s">
        <v>7</v>
      </c>
      <c r="AQ10" s="80"/>
      <c r="AR10" s="81"/>
      <c r="AS10" s="81"/>
      <c r="AT10" s="88"/>
      <c r="AU10" s="93" t="s">
        <v>28</v>
      </c>
      <c r="AV10" s="83"/>
      <c r="AW10" s="94">
        <f>AU8+AW9</f>
        <v>-11.871628878701946</v>
      </c>
      <c r="AX10" s="95" t="s">
        <v>7</v>
      </c>
      <c r="AY10" s="96">
        <f>AU8+AY9</f>
        <v>-2.3292037843086986</v>
      </c>
      <c r="AZ10" s="97" t="s">
        <v>7</v>
      </c>
      <c r="BA10" s="80"/>
      <c r="BB10" s="81"/>
      <c r="BC10" s="81"/>
      <c r="BD10" s="88"/>
      <c r="BE10" s="93" t="s">
        <v>28</v>
      </c>
      <c r="BF10" s="83"/>
      <c r="BG10" s="98">
        <f>BE8+BG9</f>
        <v>-12.962391324308697</v>
      </c>
      <c r="BH10" s="99" t="s">
        <v>7</v>
      </c>
      <c r="BI10" s="96">
        <f>BE8+BI9</f>
        <v>-4.3093770628070116</v>
      </c>
      <c r="BJ10" s="97" t="s">
        <v>7</v>
      </c>
      <c r="BK10" s="31"/>
    </row>
    <row r="11">
      <c r="F11" s="32"/>
      <c r="G11" s="33" t="s">
        <v>29</v>
      </c>
      <c r="H11" s="34" t="s">
        <v>17</v>
      </c>
      <c r="I11" s="65">
        <v>7</v>
      </c>
      <c r="J11" s="66">
        <f>I11*data_tabel!B13</f>
        <v>0.70000000000000007</v>
      </c>
      <c r="K11" s="49" t="s">
        <v>7</v>
      </c>
      <c r="L11" s="38"/>
      <c r="M11" s="1"/>
      <c r="N11" s="1"/>
      <c r="O11" s="1"/>
      <c r="P11" s="1"/>
      <c r="Q11" s="1"/>
      <c r="R11" s="1"/>
      <c r="S11" s="18"/>
      <c r="T11" s="67"/>
      <c r="V11" s="68"/>
      <c r="W11" s="100" t="s">
        <v>30</v>
      </c>
      <c r="X11" s="36"/>
      <c r="Y11" s="101">
        <v>2</v>
      </c>
      <c r="Z11" s="102" t="s">
        <v>31</v>
      </c>
      <c r="AA11" s="67"/>
      <c r="AB11" s="103"/>
      <c r="AC11" s="7"/>
      <c r="AD11" s="103"/>
      <c r="AE11" s="7"/>
      <c r="AF11" s="68"/>
      <c r="AG11" s="100" t="s">
        <v>30</v>
      </c>
      <c r="AH11" s="36"/>
      <c r="AI11" s="101">
        <v>2</v>
      </c>
      <c r="AJ11" s="104" t="s">
        <v>31</v>
      </c>
      <c r="AK11" s="67"/>
      <c r="AL11" s="103"/>
      <c r="AM11" s="105"/>
      <c r="AN11" s="103"/>
      <c r="AO11" s="7"/>
      <c r="AP11" s="68"/>
      <c r="AQ11" s="100" t="s">
        <v>30</v>
      </c>
      <c r="AR11" s="36"/>
      <c r="AS11" s="101">
        <v>2</v>
      </c>
      <c r="AT11" s="102" t="s">
        <v>31</v>
      </c>
      <c r="AU11" s="67"/>
      <c r="AV11" s="103"/>
      <c r="AW11" s="7"/>
      <c r="AX11" s="103"/>
      <c r="AY11" s="105"/>
      <c r="AZ11" s="68"/>
      <c r="BA11" s="100" t="s">
        <v>30</v>
      </c>
      <c r="BB11" s="36"/>
      <c r="BC11" s="101">
        <v>2</v>
      </c>
      <c r="BD11" s="104" t="s">
        <v>31</v>
      </c>
      <c r="BE11" s="67"/>
      <c r="BF11" s="103"/>
      <c r="BG11" s="105"/>
      <c r="BH11" s="103"/>
      <c r="BI11" s="105"/>
      <c r="BJ11" s="68"/>
      <c r="BK11" s="31"/>
    </row>
    <row r="12">
      <c r="F12" s="32"/>
      <c r="G12" s="33" t="s">
        <v>32</v>
      </c>
      <c r="H12" s="34"/>
      <c r="I12" s="106">
        <f>J8+data_tabel!B12+data_tabel!B13+data_tabel!B13+data_tabel!B12+data_tabel!B14</f>
        <v>3.5</v>
      </c>
      <c r="J12" s="36"/>
      <c r="K12" s="49" t="s">
        <v>7</v>
      </c>
      <c r="L12" s="38"/>
      <c r="M12" s="1"/>
      <c r="N12" s="1"/>
      <c r="O12" s="1"/>
      <c r="P12" s="1"/>
      <c r="Q12" s="1"/>
      <c r="R12" s="1"/>
      <c r="S12" s="18"/>
      <c r="T12" s="67"/>
      <c r="V12" s="68"/>
      <c r="W12" s="100" t="s">
        <v>33</v>
      </c>
      <c r="X12" s="36"/>
      <c r="Y12" s="101">
        <v>1</v>
      </c>
      <c r="Z12" s="102" t="s">
        <v>31</v>
      </c>
      <c r="AA12" s="67"/>
      <c r="AB12" s="103"/>
      <c r="AC12" s="7"/>
      <c r="AD12" s="103"/>
      <c r="AE12" s="7"/>
      <c r="AF12" s="68"/>
      <c r="AG12" s="100" t="s">
        <v>33</v>
      </c>
      <c r="AH12" s="36"/>
      <c r="AI12" s="101">
        <v>2</v>
      </c>
      <c r="AJ12" s="104" t="s">
        <v>31</v>
      </c>
      <c r="AK12" s="67"/>
      <c r="AL12" s="103"/>
      <c r="AM12" s="105"/>
      <c r="AN12" s="103"/>
      <c r="AO12" s="7"/>
      <c r="AP12" s="68"/>
      <c r="AQ12" s="100" t="s">
        <v>33</v>
      </c>
      <c r="AR12" s="36"/>
      <c r="AS12" s="101">
        <v>1</v>
      </c>
      <c r="AT12" s="102" t="s">
        <v>31</v>
      </c>
      <c r="AU12" s="67"/>
      <c r="AV12" s="103"/>
      <c r="AW12" s="7"/>
      <c r="AX12" s="103"/>
      <c r="AY12" s="105"/>
      <c r="AZ12" s="68"/>
      <c r="BA12" s="100" t="s">
        <v>33</v>
      </c>
      <c r="BB12" s="36"/>
      <c r="BC12" s="101">
        <v>1</v>
      </c>
      <c r="BD12" s="104" t="s">
        <v>31</v>
      </c>
      <c r="BE12" s="67"/>
      <c r="BF12" s="103"/>
      <c r="BG12" s="105"/>
      <c r="BH12" s="103"/>
      <c r="BI12" s="105"/>
      <c r="BJ12" s="68"/>
      <c r="BK12" s="31"/>
    </row>
    <row r="13">
      <c r="F13" s="32"/>
      <c r="G13" s="33" t="s">
        <v>34</v>
      </c>
      <c r="H13" s="34" t="s">
        <v>17</v>
      </c>
      <c r="I13" s="65" t="s">
        <v>35</v>
      </c>
      <c r="J13" s="48">
        <f>VLOOKUP(I13,data_tabel!A2:B6,2,FALSE)</f>
        <v>7.25</v>
      </c>
      <c r="K13" s="49" t="s">
        <v>7</v>
      </c>
      <c r="L13" s="38"/>
      <c r="M13" s="1"/>
      <c r="N13" s="1"/>
      <c r="O13" s="1"/>
      <c r="P13" s="1"/>
      <c r="Q13" s="1"/>
      <c r="R13" s="1"/>
      <c r="S13" s="18"/>
      <c r="T13" s="39"/>
      <c r="U13" s="40"/>
      <c r="V13" s="41"/>
      <c r="W13" s="107" t="s">
        <v>36</v>
      </c>
      <c r="X13" s="108"/>
      <c r="Y13" s="109">
        <v>7</v>
      </c>
      <c r="Z13" s="110" t="s">
        <v>31</v>
      </c>
      <c r="AA13" s="39"/>
      <c r="AB13" s="111"/>
      <c r="AC13" s="40"/>
      <c r="AD13" s="111"/>
      <c r="AE13" s="40"/>
      <c r="AF13" s="41"/>
      <c r="AG13" s="107" t="s">
        <v>36</v>
      </c>
      <c r="AH13" s="108"/>
      <c r="AI13" s="109">
        <v>2</v>
      </c>
      <c r="AJ13" s="112" t="s">
        <v>31</v>
      </c>
      <c r="AK13" s="39"/>
      <c r="AL13" s="111"/>
      <c r="AM13" s="113"/>
      <c r="AN13" s="111"/>
      <c r="AO13" s="40"/>
      <c r="AP13" s="41"/>
      <c r="AQ13" s="107" t="s">
        <v>36</v>
      </c>
      <c r="AR13" s="108"/>
      <c r="AS13" s="109">
        <v>2</v>
      </c>
      <c r="AT13" s="110" t="s">
        <v>31</v>
      </c>
      <c r="AU13" s="39"/>
      <c r="AV13" s="111"/>
      <c r="AW13" s="40"/>
      <c r="AX13" s="111"/>
      <c r="AY13" s="113"/>
      <c r="AZ13" s="41"/>
      <c r="BA13" s="107" t="s">
        <v>36</v>
      </c>
      <c r="BB13" s="108"/>
      <c r="BC13" s="109">
        <v>2</v>
      </c>
      <c r="BD13" s="112" t="s">
        <v>31</v>
      </c>
      <c r="BE13" s="39"/>
      <c r="BF13" s="111"/>
      <c r="BG13" s="113"/>
      <c r="BH13" s="111"/>
      <c r="BI13" s="113"/>
      <c r="BJ13" s="41"/>
      <c r="BK13" s="31"/>
    </row>
    <row r="14" ht="18" customHeight="1">
      <c r="F14" s="32"/>
      <c r="G14" s="33"/>
      <c r="H14" s="34"/>
      <c r="I14" s="114"/>
      <c r="J14" s="66"/>
      <c r="K14" s="49"/>
      <c r="L14" s="38"/>
      <c r="M14" s="1"/>
      <c r="N14" s="1"/>
      <c r="O14" s="1"/>
      <c r="P14" s="1"/>
      <c r="Q14" s="1"/>
      <c r="R14" s="1"/>
      <c r="S14" s="18"/>
      <c r="T14" s="115" t="s">
        <v>37</v>
      </c>
      <c r="U14" s="7"/>
      <c r="V14" s="68"/>
      <c r="W14" s="116" t="s">
        <v>38</v>
      </c>
      <c r="X14" s="26"/>
      <c r="Y14" s="26"/>
      <c r="Z14" s="27"/>
      <c r="AA14" s="117" t="s">
        <v>32</v>
      </c>
      <c r="AB14" s="40"/>
      <c r="AC14" s="40"/>
      <c r="AD14" s="40"/>
      <c r="AE14" s="40"/>
      <c r="AF14" s="41"/>
      <c r="AG14" s="116" t="s">
        <v>38</v>
      </c>
      <c r="AH14" s="26"/>
      <c r="AI14" s="26"/>
      <c r="AJ14" s="27"/>
      <c r="AK14" s="118" t="s">
        <v>32</v>
      </c>
      <c r="AL14" s="26"/>
      <c r="AM14" s="26"/>
      <c r="AN14" s="26"/>
      <c r="AO14" s="26"/>
      <c r="AP14" s="27"/>
      <c r="AQ14" s="116" t="s">
        <v>38</v>
      </c>
      <c r="AR14" s="26"/>
      <c r="AS14" s="26"/>
      <c r="AT14" s="27"/>
      <c r="AU14" s="118" t="s">
        <v>32</v>
      </c>
      <c r="AV14" s="26"/>
      <c r="AW14" s="26"/>
      <c r="AX14" s="26"/>
      <c r="AY14" s="26"/>
      <c r="AZ14" s="27"/>
      <c r="BA14" s="116" t="s">
        <v>38</v>
      </c>
      <c r="BB14" s="26"/>
      <c r="BC14" s="26"/>
      <c r="BD14" s="27"/>
      <c r="BE14" s="118" t="s">
        <v>32</v>
      </c>
      <c r="BF14" s="26"/>
      <c r="BG14" s="26"/>
      <c r="BH14" s="26"/>
      <c r="BI14" s="26"/>
      <c r="BJ14" s="27"/>
      <c r="BK14" s="31"/>
    </row>
    <row r="15" ht="15" customHeight="1">
      <c r="F15" s="32"/>
      <c r="G15" s="33" t="s">
        <v>39</v>
      </c>
      <c r="H15" s="34" t="s">
        <v>17</v>
      </c>
      <c r="I15" s="119">
        <v>-19</v>
      </c>
      <c r="J15" s="36"/>
      <c r="K15" s="120" t="s">
        <v>7</v>
      </c>
      <c r="L15" s="38"/>
      <c r="M15" s="1"/>
      <c r="N15" s="1"/>
      <c r="O15" s="1"/>
      <c r="P15" s="1"/>
      <c r="Q15" s="1"/>
      <c r="R15" s="1"/>
      <c r="S15" s="18"/>
      <c r="T15" s="67"/>
      <c r="V15" s="68"/>
      <c r="W15" s="121" t="s">
        <v>22</v>
      </c>
      <c r="X15" s="16"/>
      <c r="Y15" s="122">
        <v>200</v>
      </c>
      <c r="Z15" s="123" t="s">
        <v>23</v>
      </c>
      <c r="AA15" s="124">
        <f>(Y15*data_tabel!B8)+(Y16*data_tabel!B12)+(Perhitungan!Y17*data_tabel!B14)+(Perhitungan!Y18*data_tabel!B13)</f>
        <v>1.3699999999999999</v>
      </c>
      <c r="AB15" s="23"/>
      <c r="AC15" s="23"/>
      <c r="AD15" s="125" t="s">
        <v>7</v>
      </c>
      <c r="AE15" s="23"/>
      <c r="AF15" s="24"/>
      <c r="AG15" s="121" t="s">
        <v>22</v>
      </c>
      <c r="AH15" s="16"/>
      <c r="AI15" s="122">
        <v>100</v>
      </c>
      <c r="AJ15" s="123" t="s">
        <v>23</v>
      </c>
      <c r="AK15" s="124">
        <f>(AI15*data_tabel!B8)+(AI16*data_tabel!B12)+(Perhitungan!AI17*data_tabel!B14)+(Perhitungan!AI18*data_tabel!B13)</f>
        <v>1.335</v>
      </c>
      <c r="AL15" s="23"/>
      <c r="AM15" s="23"/>
      <c r="AN15" s="125" t="s">
        <v>7</v>
      </c>
      <c r="AO15" s="23"/>
      <c r="AP15" s="24"/>
      <c r="AQ15" s="121" t="s">
        <v>22</v>
      </c>
      <c r="AR15" s="16"/>
      <c r="AS15" s="122">
        <v>100</v>
      </c>
      <c r="AT15" s="123" t="s">
        <v>23</v>
      </c>
      <c r="AU15" s="124">
        <f>(AS15*data_tabel!B8)+(AS16*data_tabel!B12)+(Perhitungan!AS17*data_tabel!B14)+(Perhitungan!AS18*data_tabel!B13)</f>
        <v>1.085</v>
      </c>
      <c r="AV15" s="23"/>
      <c r="AW15" s="23"/>
      <c r="AX15" s="125" t="s">
        <v>7</v>
      </c>
      <c r="AY15" s="23"/>
      <c r="AZ15" s="24"/>
      <c r="BA15" s="121" t="s">
        <v>22</v>
      </c>
      <c r="BB15" s="16"/>
      <c r="BC15" s="122">
        <v>0</v>
      </c>
      <c r="BD15" s="123" t="s">
        <v>23</v>
      </c>
      <c r="BE15" s="124">
        <f>(BC15*data_tabel!B8)+(BC16*data_tabel!B12)+(Perhitungan!BC17*data_tabel!B14)+(Perhitungan!BC18*data_tabel!B13)</f>
        <v>0</v>
      </c>
      <c r="BF15" s="23"/>
      <c r="BG15" s="23"/>
      <c r="BH15" s="125" t="s">
        <v>7</v>
      </c>
      <c r="BI15" s="23"/>
      <c r="BJ15" s="24"/>
      <c r="BK15" s="31"/>
    </row>
    <row r="16" ht="15.75" customHeight="1">
      <c r="F16" s="32"/>
      <c r="G16" s="33" t="s">
        <v>40</v>
      </c>
      <c r="H16" s="34" t="s">
        <v>17</v>
      </c>
      <c r="I16" s="106">
        <f>I7-(I12+J13+I15)</f>
        <v>15.91</v>
      </c>
      <c r="J16" s="36"/>
      <c r="K16" s="49" t="s">
        <v>7</v>
      </c>
      <c r="L16" s="38"/>
      <c r="M16" s="1"/>
      <c r="N16" s="1"/>
      <c r="O16" s="1"/>
      <c r="P16" s="1"/>
      <c r="Q16" s="1"/>
      <c r="R16" s="1"/>
      <c r="S16" s="18"/>
      <c r="T16" s="67"/>
      <c r="V16" s="68"/>
      <c r="W16" s="126" t="s">
        <v>30</v>
      </c>
      <c r="X16" s="36"/>
      <c r="Y16" s="101">
        <v>2</v>
      </c>
      <c r="Z16" s="127" t="s">
        <v>31</v>
      </c>
      <c r="AA16" s="67"/>
      <c r="AC16" s="7"/>
      <c r="AD16" s="7"/>
      <c r="AF16" s="68"/>
      <c r="AG16" s="126" t="s">
        <v>30</v>
      </c>
      <c r="AH16" s="36"/>
      <c r="AI16" s="101">
        <v>2</v>
      </c>
      <c r="AJ16" s="127" t="s">
        <v>31</v>
      </c>
      <c r="AK16" s="67"/>
      <c r="AM16" s="7"/>
      <c r="AN16" s="7"/>
      <c r="AP16" s="68"/>
      <c r="AQ16" s="126" t="s">
        <v>30</v>
      </c>
      <c r="AR16" s="36"/>
      <c r="AS16" s="101">
        <v>2</v>
      </c>
      <c r="AT16" s="127" t="s">
        <v>31</v>
      </c>
      <c r="AU16" s="67"/>
      <c r="AW16" s="7"/>
      <c r="AX16" s="7"/>
      <c r="AZ16" s="68"/>
      <c r="BA16" s="126" t="s">
        <v>30</v>
      </c>
      <c r="BB16" s="36"/>
      <c r="BC16" s="101">
        <v>0</v>
      </c>
      <c r="BD16" s="127" t="s">
        <v>31</v>
      </c>
      <c r="BE16" s="67"/>
      <c r="BG16" s="7"/>
      <c r="BH16" s="7"/>
      <c r="BJ16" s="68"/>
      <c r="BK16" s="31"/>
    </row>
    <row r="17" ht="15" customHeight="1">
      <c r="F17" s="32"/>
      <c r="G17" s="128" t="s">
        <v>41</v>
      </c>
      <c r="H17" s="129" t="s">
        <v>17</v>
      </c>
      <c r="I17" s="130">
        <f>I7-I12</f>
        <v>4.1600000000000001</v>
      </c>
      <c r="J17" s="36"/>
      <c r="K17" s="129" t="s">
        <v>7</v>
      </c>
      <c r="L17" s="38"/>
      <c r="M17" s="1"/>
      <c r="N17" s="1"/>
      <c r="O17" s="1"/>
      <c r="P17" s="1"/>
      <c r="Q17" s="1"/>
      <c r="R17" s="1"/>
      <c r="S17" s="18"/>
      <c r="T17" s="67"/>
      <c r="V17" s="68"/>
      <c r="W17" s="126" t="s">
        <v>33</v>
      </c>
      <c r="X17" s="36"/>
      <c r="Y17" s="101">
        <v>2</v>
      </c>
      <c r="Z17" s="127" t="s">
        <v>31</v>
      </c>
      <c r="AA17" s="67"/>
      <c r="AC17" s="7"/>
      <c r="AD17" s="7"/>
      <c r="AF17" s="68"/>
      <c r="AG17" s="126" t="s">
        <v>33</v>
      </c>
      <c r="AH17" s="36"/>
      <c r="AI17" s="101">
        <v>2</v>
      </c>
      <c r="AJ17" s="127" t="s">
        <v>31</v>
      </c>
      <c r="AK17" s="67"/>
      <c r="AM17" s="7"/>
      <c r="AN17" s="7"/>
      <c r="AP17" s="68"/>
      <c r="AQ17" s="126" t="s">
        <v>33</v>
      </c>
      <c r="AR17" s="36"/>
      <c r="AS17" s="101">
        <v>1</v>
      </c>
      <c r="AT17" s="127" t="s">
        <v>31</v>
      </c>
      <c r="AU17" s="67"/>
      <c r="AW17" s="7"/>
      <c r="AX17" s="7"/>
      <c r="AZ17" s="68"/>
      <c r="BA17" s="126" t="s">
        <v>33</v>
      </c>
      <c r="BB17" s="36"/>
      <c r="BC17" s="101">
        <v>0</v>
      </c>
      <c r="BD17" s="127" t="s">
        <v>31</v>
      </c>
      <c r="BE17" s="67"/>
      <c r="BG17" s="7"/>
      <c r="BH17" s="7"/>
      <c r="BJ17" s="68"/>
      <c r="BK17" s="31"/>
    </row>
    <row r="18" ht="15.75" customHeight="1">
      <c r="F18" s="32"/>
      <c r="G18" s="1"/>
      <c r="H18" s="1"/>
      <c r="I18" s="1"/>
      <c r="J18" s="1"/>
      <c r="K18" s="1"/>
      <c r="L18" s="38"/>
      <c r="M18" s="1"/>
      <c r="N18" s="1"/>
      <c r="O18" s="1"/>
      <c r="P18" s="1"/>
      <c r="Q18" s="1"/>
      <c r="R18" s="1"/>
      <c r="S18" s="18"/>
      <c r="T18" s="39"/>
      <c r="U18" s="40"/>
      <c r="V18" s="41"/>
      <c r="W18" s="131" t="s">
        <v>36</v>
      </c>
      <c r="X18" s="108"/>
      <c r="Y18" s="109">
        <v>2</v>
      </c>
      <c r="Z18" s="132" t="s">
        <v>31</v>
      </c>
      <c r="AA18" s="39"/>
      <c r="AB18" s="40"/>
      <c r="AC18" s="40"/>
      <c r="AD18" s="40"/>
      <c r="AE18" s="40"/>
      <c r="AF18" s="41"/>
      <c r="AG18" s="133" t="s">
        <v>36</v>
      </c>
      <c r="AH18" s="134"/>
      <c r="AI18" s="135">
        <v>2</v>
      </c>
      <c r="AJ18" s="136" t="s">
        <v>31</v>
      </c>
      <c r="AK18" s="39"/>
      <c r="AL18" s="40"/>
      <c r="AM18" s="40"/>
      <c r="AN18" s="40"/>
      <c r="AO18" s="40"/>
      <c r="AP18" s="41"/>
      <c r="AQ18" s="131" t="s">
        <v>36</v>
      </c>
      <c r="AR18" s="108"/>
      <c r="AS18" s="109">
        <v>2</v>
      </c>
      <c r="AT18" s="132" t="s">
        <v>31</v>
      </c>
      <c r="AU18" s="39"/>
      <c r="AV18" s="40"/>
      <c r="AW18" s="40"/>
      <c r="AX18" s="40"/>
      <c r="AY18" s="40"/>
      <c r="AZ18" s="41"/>
      <c r="BA18" s="131" t="s">
        <v>36</v>
      </c>
      <c r="BB18" s="108"/>
      <c r="BC18" s="109">
        <v>0</v>
      </c>
      <c r="BD18" s="132" t="s">
        <v>31</v>
      </c>
      <c r="BE18" s="39"/>
      <c r="BF18" s="40"/>
      <c r="BG18" s="40"/>
      <c r="BH18" s="40"/>
      <c r="BI18" s="40"/>
      <c r="BJ18" s="41"/>
      <c r="BK18" s="31"/>
    </row>
    <row r="19" ht="15.75" customHeight="1">
      <c r="F19" s="32"/>
      <c r="G19" s="1"/>
      <c r="H19" s="1"/>
      <c r="I19" s="1"/>
      <c r="J19" s="1"/>
      <c r="K19" s="1"/>
      <c r="L19" s="38"/>
      <c r="M19" s="1"/>
      <c r="N19" s="1"/>
      <c r="O19" s="1"/>
      <c r="P19" s="1"/>
      <c r="Q19" s="1"/>
      <c r="R19" s="1"/>
      <c r="S19" s="18"/>
      <c r="T19" s="137" t="s">
        <v>42</v>
      </c>
      <c r="U19" s="23"/>
      <c r="V19" s="24"/>
      <c r="W19" s="138" t="s">
        <v>43</v>
      </c>
      <c r="X19" s="16"/>
      <c r="Y19" s="16"/>
      <c r="Z19" s="16"/>
      <c r="AA19" s="139"/>
      <c r="AB19" s="140"/>
      <c r="AC19" s="141">
        <f>AC10-AA15</f>
        <v>-8.4299999999999997</v>
      </c>
      <c r="AD19" s="142" t="s">
        <v>7</v>
      </c>
      <c r="AE19" s="16"/>
      <c r="AF19" s="143"/>
      <c r="AG19" s="138" t="s">
        <v>43</v>
      </c>
      <c r="AH19" s="16"/>
      <c r="AI19" s="16"/>
      <c r="AJ19" s="16"/>
      <c r="AK19" s="144"/>
      <c r="AL19" s="145"/>
      <c r="AM19" s="146">
        <f>AM10-AK15</f>
        <v>-7.278348097384689</v>
      </c>
      <c r="AN19" s="147" t="s">
        <v>7</v>
      </c>
      <c r="AO19" s="16"/>
      <c r="AP19" s="143"/>
      <c r="AQ19" s="138" t="s">
        <v>43</v>
      </c>
      <c r="AR19" s="16"/>
      <c r="AS19" s="16"/>
      <c r="AT19" s="16"/>
      <c r="AU19" s="144"/>
      <c r="AV19" s="145"/>
      <c r="AW19" s="146">
        <f>AW10-AU15</f>
        <v>-12.956628878701945</v>
      </c>
      <c r="AX19" s="147" t="s">
        <v>7</v>
      </c>
      <c r="AY19" s="16"/>
      <c r="AZ19" s="143"/>
      <c r="BA19" s="138" t="s">
        <v>43</v>
      </c>
      <c r="BB19" s="16"/>
      <c r="BC19" s="16"/>
      <c r="BD19" s="16"/>
      <c r="BE19" s="148"/>
      <c r="BF19" s="149"/>
      <c r="BG19" s="150">
        <f>BG10-BE15</f>
        <v>-12.962391324308697</v>
      </c>
      <c r="BH19" s="147" t="s">
        <v>7</v>
      </c>
      <c r="BI19" s="16"/>
      <c r="BJ19" s="143"/>
      <c r="BK19" s="31"/>
    </row>
    <row r="20">
      <c r="F20" s="32"/>
      <c r="G20" s="151" t="s">
        <v>44</v>
      </c>
      <c r="H20" s="1"/>
      <c r="I20" s="1"/>
      <c r="J20" s="1"/>
      <c r="K20" s="1"/>
      <c r="L20" s="38"/>
      <c r="M20" s="1"/>
      <c r="N20" s="1"/>
      <c r="O20" s="1"/>
      <c r="P20" s="1"/>
      <c r="Q20" s="1"/>
      <c r="R20" s="1"/>
      <c r="S20" s="18"/>
      <c r="T20" s="67"/>
      <c r="V20" s="68"/>
      <c r="W20" s="152" t="s">
        <v>45</v>
      </c>
      <c r="X20" s="36"/>
      <c r="Y20" s="36"/>
      <c r="Z20" s="74"/>
      <c r="AA20" s="153" t="s">
        <v>46</v>
      </c>
      <c r="AB20" s="74"/>
      <c r="AC20" s="154">
        <f>VLOOKUP(AA20,data_tabel!A2:B6,2,FALSE)</f>
        <v>10.380000000000001</v>
      </c>
      <c r="AD20" s="155" t="s">
        <v>7</v>
      </c>
      <c r="AE20" s="36"/>
      <c r="AF20" s="156"/>
      <c r="AG20" s="157" t="s">
        <v>45</v>
      </c>
      <c r="AH20" s="81"/>
      <c r="AI20" s="81"/>
      <c r="AJ20" s="158"/>
      <c r="AK20" s="159" t="s">
        <v>46</v>
      </c>
      <c r="AL20" s="158"/>
      <c r="AM20" s="160">
        <f>VLOOKUP(AK20,data_tabel!A2:B6,2,FALSE)</f>
        <v>10.380000000000001</v>
      </c>
      <c r="AN20" s="155" t="s">
        <v>7</v>
      </c>
      <c r="AO20" s="36"/>
      <c r="AP20" s="156"/>
      <c r="AQ20" s="157" t="s">
        <v>45</v>
      </c>
      <c r="AR20" s="81"/>
      <c r="AS20" s="81"/>
      <c r="AT20" s="158"/>
      <c r="AU20" s="161" t="s">
        <v>46</v>
      </c>
      <c r="AV20" s="158"/>
      <c r="AW20" s="160">
        <f>VLOOKUP(AU20,data_tabel!A2:B6,2,FALSE)</f>
        <v>10.380000000000001</v>
      </c>
      <c r="AX20" s="155" t="s">
        <v>7</v>
      </c>
      <c r="AY20" s="36"/>
      <c r="AZ20" s="156"/>
      <c r="BA20" s="152" t="s">
        <v>45</v>
      </c>
      <c r="BB20" s="36"/>
      <c r="BC20" s="36"/>
      <c r="BD20" s="74"/>
      <c r="BE20" s="153" t="s">
        <v>46</v>
      </c>
      <c r="BF20" s="74"/>
      <c r="BG20" s="160">
        <f>VLOOKUP(BE20,data_tabel!A2:B6,2,FALSE)</f>
        <v>10.380000000000001</v>
      </c>
      <c r="BH20" s="155" t="s">
        <v>7</v>
      </c>
      <c r="BI20" s="36"/>
      <c r="BJ20" s="156"/>
      <c r="BK20" s="31"/>
    </row>
    <row r="21" ht="15.75" customHeight="1">
      <c r="F21" s="32"/>
      <c r="G21" s="162" t="s">
        <v>47</v>
      </c>
      <c r="H21" s="163" t="s">
        <v>17</v>
      </c>
      <c r="I21" s="164">
        <v>50</v>
      </c>
      <c r="J21" s="165">
        <f>VLOOKUP(I21,data_tabel!G2:H51,2,FALSE)</f>
        <v>50</v>
      </c>
      <c r="K21" s="165"/>
      <c r="L21" s="38"/>
      <c r="M21" s="1"/>
      <c r="N21" s="1"/>
      <c r="O21" s="1"/>
      <c r="P21" s="1"/>
      <c r="Q21" s="1"/>
      <c r="R21" s="1"/>
      <c r="S21" s="18"/>
      <c r="T21" s="39"/>
      <c r="U21" s="40"/>
      <c r="V21" s="41"/>
      <c r="W21" s="166" t="s">
        <v>48</v>
      </c>
      <c r="X21" s="108"/>
      <c r="Y21" s="108"/>
      <c r="Z21" s="108"/>
      <c r="AA21" s="167"/>
      <c r="AB21" s="168"/>
      <c r="AC21" s="169">
        <f>AC19-AC20</f>
        <v>-18.810000000000002</v>
      </c>
      <c r="AD21" s="170" t="s">
        <v>7</v>
      </c>
      <c r="AE21" s="108"/>
      <c r="AF21" s="171"/>
      <c r="AG21" s="166" t="s">
        <v>48</v>
      </c>
      <c r="AH21" s="108"/>
      <c r="AI21" s="108"/>
      <c r="AJ21" s="108"/>
      <c r="AK21" s="167"/>
      <c r="AL21" s="168"/>
      <c r="AM21" s="172">
        <f>AM19-AM20</f>
        <v>-17.658348097384689</v>
      </c>
      <c r="AN21" s="170" t="s">
        <v>7</v>
      </c>
      <c r="AO21" s="108"/>
      <c r="AP21" s="171"/>
      <c r="AQ21" s="166" t="s">
        <v>48</v>
      </c>
      <c r="AR21" s="108"/>
      <c r="AS21" s="108"/>
      <c r="AT21" s="108"/>
      <c r="AU21" s="167"/>
      <c r="AV21" s="168"/>
      <c r="AW21" s="172">
        <f>AW19-AW20</f>
        <v>-23.336628878701944</v>
      </c>
      <c r="AX21" s="170" t="s">
        <v>7</v>
      </c>
      <c r="AY21" s="108"/>
      <c r="AZ21" s="171"/>
      <c r="BA21" s="166" t="s">
        <v>48</v>
      </c>
      <c r="BB21" s="108"/>
      <c r="BC21" s="108"/>
      <c r="BD21" s="108"/>
      <c r="BE21" s="167"/>
      <c r="BF21" s="168"/>
      <c r="BG21" s="172">
        <f>BG19-BG20</f>
        <v>-23.3423913243087</v>
      </c>
      <c r="BH21" s="170" t="s">
        <v>7</v>
      </c>
      <c r="BI21" s="108"/>
      <c r="BJ21" s="171"/>
      <c r="BK21" s="31"/>
    </row>
    <row r="22" ht="15.75" customHeight="1">
      <c r="F22" s="32"/>
      <c r="G22" s="173"/>
      <c r="H22" s="174"/>
      <c r="I22" s="164"/>
      <c r="J22" s="165"/>
      <c r="K22" s="175"/>
      <c r="L22" s="38"/>
      <c r="M22" s="1"/>
      <c r="N22" s="1"/>
      <c r="O22" s="1"/>
      <c r="P22" s="1"/>
      <c r="Q22" s="1"/>
      <c r="R22" s="1"/>
      <c r="S22" s="18"/>
      <c r="T22" s="176" t="s">
        <v>49</v>
      </c>
      <c r="U22" s="7"/>
      <c r="V22" s="68"/>
      <c r="W22" s="177" t="s">
        <v>50</v>
      </c>
      <c r="X22" s="16"/>
      <c r="Y22" s="16"/>
      <c r="Z22" s="143"/>
      <c r="AA22" s="178" t="s">
        <v>51</v>
      </c>
      <c r="AB22" s="23"/>
      <c r="AC22" s="179">
        <f>AC21-((Y23*data_tabel!B8)+(Y24*data_tabel!B12)+(Perhitungan!Y25*data_tabel!B14)+(Perhitungan!Y26*data_tabel!B13))</f>
        <v>-19.697500000000002</v>
      </c>
      <c r="AD22" s="180" t="s">
        <v>7</v>
      </c>
      <c r="AE22" s="23"/>
      <c r="AF22" s="24"/>
      <c r="AG22" s="181" t="s">
        <v>50</v>
      </c>
      <c r="AH22" s="81"/>
      <c r="AI22" s="81"/>
      <c r="AJ22" s="88"/>
      <c r="AK22" s="178" t="s">
        <v>51</v>
      </c>
      <c r="AL22" s="23"/>
      <c r="AM22" s="182">
        <f>AM21-((AI23*data_tabel!B8)+(AI24*data_tabel!B12)+(Perhitungan!AI25*data_tabel!B14)+(Perhitungan!AI26*data_tabel!B13))</f>
        <v>-18.52834809738469</v>
      </c>
      <c r="AN22" s="180" t="s">
        <v>7</v>
      </c>
      <c r="AO22" s="23"/>
      <c r="AP22" s="24"/>
      <c r="AQ22" s="177" t="s">
        <v>50</v>
      </c>
      <c r="AR22" s="16"/>
      <c r="AS22" s="16"/>
      <c r="AT22" s="143"/>
      <c r="AU22" s="178" t="s">
        <v>51</v>
      </c>
      <c r="AV22" s="23"/>
      <c r="AW22" s="183">
        <f>AW21-((AS23*data_tabel!B8)+(AS24*data_tabel!B12)+(Perhitungan!AS25*data_tabel!B14)+(Perhitungan!AS26*data_tabel!B13))</f>
        <v>-24.171628878701945</v>
      </c>
      <c r="AX22" s="180" t="s">
        <v>7</v>
      </c>
      <c r="AY22" s="23"/>
      <c r="AZ22" s="24"/>
      <c r="BA22" s="181" t="s">
        <v>50</v>
      </c>
      <c r="BB22" s="81"/>
      <c r="BC22" s="81"/>
      <c r="BD22" s="88"/>
      <c r="BE22" s="178" t="s">
        <v>51</v>
      </c>
      <c r="BF22" s="23"/>
      <c r="BG22" s="183">
        <f>BG21-((BC23*data_tabel!B8)+(BC24*data_tabel!B12)+(Perhitungan!BC25*data_tabel!B14)+(Perhitungan!BC26*data_tabel!B13))</f>
        <v>-24.212391324308701</v>
      </c>
      <c r="BH22" s="180" t="s">
        <v>7</v>
      </c>
      <c r="BI22" s="23"/>
      <c r="BJ22" s="24"/>
      <c r="BK22" s="31"/>
    </row>
    <row r="23" ht="15" customHeight="1">
      <c r="F23" s="32"/>
      <c r="G23" s="184"/>
      <c r="H23" s="185"/>
      <c r="I23" s="186">
        <f t="shared" ref="I23:J23" si="0">10*LOG(I21/100)-0.2</f>
        <v>-3.2102999570000001</v>
      </c>
      <c r="J23" s="186">
        <f t="shared" si="0"/>
        <v>-3.2102999566398118</v>
      </c>
      <c r="K23" s="175" t="s">
        <v>7</v>
      </c>
      <c r="L23" s="38"/>
      <c r="M23" s="1"/>
      <c r="N23" s="1"/>
      <c r="O23" s="1"/>
      <c r="P23" s="1"/>
      <c r="Q23" s="1"/>
      <c r="R23" s="1"/>
      <c r="S23" s="18"/>
      <c r="T23" s="67"/>
      <c r="V23" s="68"/>
      <c r="W23" s="187" t="s">
        <v>22</v>
      </c>
      <c r="X23" s="36"/>
      <c r="Y23" s="188">
        <v>250</v>
      </c>
      <c r="Z23" s="189" t="s">
        <v>23</v>
      </c>
      <c r="AA23" s="67"/>
      <c r="AB23" s="7"/>
      <c r="AC23" s="7"/>
      <c r="AD23" s="7"/>
      <c r="AF23" s="68"/>
      <c r="AG23" s="187" t="s">
        <v>22</v>
      </c>
      <c r="AH23" s="36"/>
      <c r="AI23" s="188">
        <v>200</v>
      </c>
      <c r="AJ23" s="189" t="s">
        <v>23</v>
      </c>
      <c r="AK23" s="67"/>
      <c r="AL23" s="7"/>
      <c r="AM23" s="7"/>
      <c r="AN23" s="7"/>
      <c r="AP23" s="68"/>
      <c r="AQ23" s="187" t="s">
        <v>22</v>
      </c>
      <c r="AR23" s="36"/>
      <c r="AS23" s="188">
        <v>100</v>
      </c>
      <c r="AT23" s="189" t="s">
        <v>23</v>
      </c>
      <c r="AU23" s="67"/>
      <c r="AV23" s="7"/>
      <c r="AW23" s="7"/>
      <c r="AX23" s="7"/>
      <c r="AZ23" s="68"/>
      <c r="BA23" s="187" t="s">
        <v>22</v>
      </c>
      <c r="BB23" s="36"/>
      <c r="BC23" s="188">
        <v>200</v>
      </c>
      <c r="BD23" s="189" t="s">
        <v>23</v>
      </c>
      <c r="BE23" s="67"/>
      <c r="BF23" s="7"/>
      <c r="BG23" s="7"/>
      <c r="BH23" s="7"/>
      <c r="BJ23" s="68"/>
      <c r="BK23" s="31"/>
    </row>
    <row r="24" ht="15.75" customHeight="1">
      <c r="F24" s="190"/>
      <c r="G24" s="191"/>
      <c r="H24" s="191"/>
      <c r="I24" s="191"/>
      <c r="J24" s="191"/>
      <c r="K24" s="191"/>
      <c r="L24" s="192"/>
      <c r="M24" s="1"/>
      <c r="N24" s="1"/>
      <c r="O24" s="1"/>
      <c r="P24" s="1"/>
      <c r="Q24" s="1"/>
      <c r="R24" s="1"/>
      <c r="S24" s="18"/>
      <c r="T24" s="67"/>
      <c r="V24" s="68"/>
      <c r="W24" s="193" t="s">
        <v>30</v>
      </c>
      <c r="X24" s="36"/>
      <c r="Y24" s="101">
        <v>2</v>
      </c>
      <c r="Z24" s="194" t="s">
        <v>31</v>
      </c>
      <c r="AA24" s="67"/>
      <c r="AB24" s="7"/>
      <c r="AC24" s="7"/>
      <c r="AD24" s="7"/>
      <c r="AF24" s="68"/>
      <c r="AG24" s="193" t="s">
        <v>30</v>
      </c>
      <c r="AH24" s="36"/>
      <c r="AI24" s="101">
        <v>2</v>
      </c>
      <c r="AJ24" s="194" t="s">
        <v>31</v>
      </c>
      <c r="AK24" s="67"/>
      <c r="AL24" s="7"/>
      <c r="AM24" s="7"/>
      <c r="AN24" s="7"/>
      <c r="AP24" s="68"/>
      <c r="AQ24" s="193" t="s">
        <v>30</v>
      </c>
      <c r="AR24" s="36"/>
      <c r="AS24" s="101">
        <v>2</v>
      </c>
      <c r="AT24" s="194" t="s">
        <v>31</v>
      </c>
      <c r="AU24" s="67"/>
      <c r="AV24" s="7"/>
      <c r="AW24" s="7"/>
      <c r="AX24" s="7"/>
      <c r="AZ24" s="68"/>
      <c r="BA24" s="193" t="s">
        <v>30</v>
      </c>
      <c r="BB24" s="36"/>
      <c r="BC24" s="101">
        <v>2</v>
      </c>
      <c r="BD24" s="194" t="s">
        <v>31</v>
      </c>
      <c r="BE24" s="67"/>
      <c r="BF24" s="7"/>
      <c r="BG24" s="7"/>
      <c r="BH24" s="7"/>
      <c r="BJ24" s="68"/>
      <c r="BK24" s="31"/>
    </row>
    <row r="25" ht="15" customHeight="1">
      <c r="F25" s="1"/>
      <c r="G25" s="1"/>
      <c r="H25" s="1"/>
      <c r="I25" s="1"/>
      <c r="J25" s="1"/>
      <c r="K25" s="1"/>
      <c r="L25" s="1"/>
      <c r="M25" s="1"/>
      <c r="N25" s="1"/>
      <c r="O25" s="1"/>
      <c r="P25" s="1"/>
      <c r="Q25" s="1"/>
      <c r="R25" s="1"/>
      <c r="S25" s="18"/>
      <c r="T25" s="67"/>
      <c r="V25" s="68"/>
      <c r="W25" s="193" t="s">
        <v>33</v>
      </c>
      <c r="X25" s="36"/>
      <c r="Y25" s="101">
        <v>0</v>
      </c>
      <c r="Z25" s="194" t="s">
        <v>31</v>
      </c>
      <c r="AA25" s="67"/>
      <c r="AB25" s="7"/>
      <c r="AC25" s="7"/>
      <c r="AD25" s="7"/>
      <c r="AF25" s="68"/>
      <c r="AG25" s="193" t="s">
        <v>33</v>
      </c>
      <c r="AH25" s="36"/>
      <c r="AI25" s="101">
        <v>0</v>
      </c>
      <c r="AJ25" s="194" t="s">
        <v>31</v>
      </c>
      <c r="AK25" s="67"/>
      <c r="AL25" s="7"/>
      <c r="AM25" s="7"/>
      <c r="AN25" s="7"/>
      <c r="AP25" s="68"/>
      <c r="AQ25" s="193" t="s">
        <v>33</v>
      </c>
      <c r="AR25" s="36"/>
      <c r="AS25" s="101">
        <v>0</v>
      </c>
      <c r="AT25" s="194" t="s">
        <v>31</v>
      </c>
      <c r="AU25" s="67"/>
      <c r="AV25" s="7"/>
      <c r="AW25" s="7"/>
      <c r="AX25" s="7"/>
      <c r="AZ25" s="68"/>
      <c r="BA25" s="193" t="s">
        <v>33</v>
      </c>
      <c r="BB25" s="36"/>
      <c r="BC25" s="101">
        <v>0</v>
      </c>
      <c r="BD25" s="194" t="s">
        <v>31</v>
      </c>
      <c r="BE25" s="67"/>
      <c r="BF25" s="7"/>
      <c r="BG25" s="7"/>
      <c r="BH25" s="7"/>
      <c r="BJ25" s="68"/>
      <c r="BK25" s="31"/>
    </row>
    <row r="26" ht="15.75" customHeight="1">
      <c r="F26" s="1"/>
      <c r="G26" s="1"/>
      <c r="H26" s="1"/>
      <c r="I26" s="1"/>
      <c r="J26" s="1"/>
      <c r="K26" s="1"/>
      <c r="L26" s="1"/>
      <c r="M26" s="1"/>
      <c r="N26" s="1"/>
      <c r="O26" s="1"/>
      <c r="P26" s="1"/>
      <c r="Q26" s="1"/>
      <c r="R26" s="1"/>
      <c r="S26" s="18"/>
      <c r="T26" s="39"/>
      <c r="U26" s="40"/>
      <c r="V26" s="41"/>
      <c r="W26" s="195" t="s">
        <v>36</v>
      </c>
      <c r="X26" s="108"/>
      <c r="Y26" s="109">
        <v>2</v>
      </c>
      <c r="Z26" s="196" t="s">
        <v>31</v>
      </c>
      <c r="AA26" s="39"/>
      <c r="AB26" s="40"/>
      <c r="AC26" s="40"/>
      <c r="AD26" s="40"/>
      <c r="AE26" s="40"/>
      <c r="AF26" s="41"/>
      <c r="AG26" s="195" t="s">
        <v>36</v>
      </c>
      <c r="AH26" s="108"/>
      <c r="AI26" s="109">
        <v>2</v>
      </c>
      <c r="AJ26" s="196" t="s">
        <v>31</v>
      </c>
      <c r="AK26" s="39"/>
      <c r="AL26" s="40"/>
      <c r="AM26" s="40"/>
      <c r="AN26" s="40"/>
      <c r="AO26" s="40"/>
      <c r="AP26" s="41"/>
      <c r="AQ26" s="195" t="s">
        <v>36</v>
      </c>
      <c r="AR26" s="108"/>
      <c r="AS26" s="109">
        <v>2</v>
      </c>
      <c r="AT26" s="196" t="s">
        <v>31</v>
      </c>
      <c r="AU26" s="39"/>
      <c r="AV26" s="40"/>
      <c r="AW26" s="40"/>
      <c r="AX26" s="40"/>
      <c r="AY26" s="40"/>
      <c r="AZ26" s="41"/>
      <c r="BA26" s="195" t="s">
        <v>36</v>
      </c>
      <c r="BB26" s="108"/>
      <c r="BC26" s="109">
        <v>2</v>
      </c>
      <c r="BD26" s="196" t="s">
        <v>31</v>
      </c>
      <c r="BE26" s="39"/>
      <c r="BF26" s="40"/>
      <c r="BG26" s="40"/>
      <c r="BH26" s="40"/>
      <c r="BI26" s="40"/>
      <c r="BJ26" s="41"/>
      <c r="BK26" s="31"/>
    </row>
    <row r="27" ht="33" customHeight="1">
      <c r="F27" s="1"/>
      <c r="G27" s="1"/>
      <c r="H27" s="1"/>
      <c r="I27" s="1"/>
      <c r="J27" s="1"/>
      <c r="K27" s="1"/>
      <c r="L27" s="1"/>
      <c r="M27" s="1"/>
      <c r="N27" s="1"/>
      <c r="O27" s="1"/>
      <c r="P27" s="1"/>
      <c r="Q27" s="1"/>
      <c r="R27" s="1"/>
      <c r="S27" s="18"/>
      <c r="T27" s="197"/>
      <c r="U27" s="197"/>
      <c r="V27" s="197"/>
      <c r="W27" s="197"/>
      <c r="X27" s="197"/>
      <c r="Y27" s="197"/>
      <c r="Z27" s="197"/>
      <c r="AA27" s="197"/>
      <c r="AB27" s="197"/>
      <c r="AC27" s="197"/>
      <c r="AD27" s="197"/>
      <c r="AE27" s="197"/>
      <c r="AF27" s="197"/>
      <c r="AG27" s="197"/>
      <c r="AH27" s="197"/>
      <c r="AI27" s="197"/>
      <c r="AJ27" s="197"/>
      <c r="AK27" s="197"/>
      <c r="AL27" s="197"/>
      <c r="AM27" s="197"/>
      <c r="AN27" s="197"/>
      <c r="AO27" s="197"/>
      <c r="AP27" s="197"/>
      <c r="AQ27" s="197"/>
      <c r="AR27" s="197"/>
      <c r="AS27" s="197"/>
      <c r="AT27" s="197"/>
      <c r="AU27" s="197"/>
      <c r="AV27" s="197"/>
      <c r="AW27" s="197"/>
      <c r="AX27" s="197"/>
      <c r="AY27" s="197"/>
      <c r="AZ27" s="197"/>
      <c r="BA27" s="197"/>
      <c r="BB27" s="197"/>
      <c r="BC27" s="197"/>
      <c r="BD27" s="197"/>
      <c r="BE27" s="197"/>
      <c r="BF27" s="197"/>
      <c r="BG27" s="197"/>
      <c r="BH27" s="197"/>
      <c r="BI27" s="197"/>
      <c r="BJ27" s="197"/>
      <c r="BK27" s="31"/>
    </row>
    <row r="28" ht="33" customHeight="1">
      <c r="F28" s="1"/>
      <c r="G28" s="1"/>
      <c r="H28" s="1"/>
      <c r="I28" s="1"/>
      <c r="J28" s="1"/>
      <c r="K28" s="1"/>
      <c r="L28" s="1"/>
      <c r="M28" s="1"/>
      <c r="N28" s="1"/>
      <c r="O28" s="1"/>
      <c r="P28" s="1"/>
      <c r="Q28" s="1"/>
      <c r="R28" s="1"/>
      <c r="S28" s="18"/>
      <c r="T28" s="197"/>
      <c r="U28" s="197"/>
      <c r="V28" s="197"/>
      <c r="W28" s="197"/>
      <c r="X28" s="197"/>
      <c r="Y28" s="197"/>
      <c r="Z28" s="197"/>
      <c r="AA28" s="197"/>
      <c r="AB28" s="197"/>
      <c r="AC28" s="197"/>
      <c r="AD28" s="197"/>
      <c r="AE28" s="197"/>
      <c r="AF28" s="197"/>
      <c r="AG28" s="197"/>
      <c r="AH28" s="197"/>
      <c r="AI28" s="197"/>
      <c r="AJ28" s="197"/>
      <c r="AK28" s="197"/>
      <c r="AL28" s="197"/>
      <c r="AM28" s="197"/>
      <c r="AN28" s="197"/>
      <c r="AO28" s="197"/>
      <c r="AP28" s="197"/>
      <c r="AQ28" s="197"/>
      <c r="AR28" s="197"/>
      <c r="AS28" s="197"/>
      <c r="AT28" s="197"/>
      <c r="AU28" s="197"/>
      <c r="AV28" s="197"/>
      <c r="AW28" s="197"/>
      <c r="AX28" s="197"/>
      <c r="AY28" s="197"/>
      <c r="AZ28" s="197"/>
      <c r="BA28" s="197"/>
      <c r="BB28" s="197"/>
      <c r="BC28" s="197"/>
      <c r="BD28" s="197"/>
      <c r="BE28" s="197"/>
      <c r="BF28" s="197"/>
      <c r="BG28" s="197"/>
      <c r="BH28" s="197"/>
      <c r="BI28" s="197"/>
      <c r="BJ28" s="197"/>
      <c r="BK28" s="31"/>
    </row>
    <row r="29" ht="33" customHeight="1">
      <c r="F29" s="1"/>
      <c r="G29" s="1"/>
      <c r="H29" s="1"/>
      <c r="I29" s="1"/>
      <c r="J29" s="1"/>
      <c r="K29" s="1"/>
      <c r="L29" s="1"/>
      <c r="M29" s="1"/>
      <c r="N29" s="1"/>
      <c r="O29" s="1"/>
      <c r="P29" s="1"/>
      <c r="Q29" s="1"/>
      <c r="R29" s="1"/>
      <c r="S29" s="18"/>
      <c r="T29" s="197"/>
      <c r="U29" s="197"/>
      <c r="V29" s="197"/>
      <c r="W29" s="197"/>
      <c r="X29" s="197"/>
      <c r="Y29" s="197"/>
      <c r="Z29" s="197"/>
      <c r="AA29" s="197"/>
      <c r="AB29" s="197"/>
      <c r="AC29" s="197"/>
      <c r="AD29" s="197"/>
      <c r="AE29" s="197"/>
      <c r="AF29" s="197"/>
      <c r="AG29" s="197"/>
      <c r="AH29" s="197"/>
      <c r="AI29" s="197"/>
      <c r="AJ29" s="197"/>
      <c r="AK29" s="197"/>
      <c r="AL29" s="197"/>
      <c r="AM29" s="197"/>
      <c r="AN29" s="197"/>
      <c r="AO29" s="197"/>
      <c r="AP29" s="197"/>
      <c r="AQ29" s="197"/>
      <c r="AR29" s="197"/>
      <c r="AS29" s="197"/>
      <c r="AT29" s="197"/>
      <c r="AU29" s="197"/>
      <c r="AV29" s="197"/>
      <c r="AW29" s="197"/>
      <c r="AX29" s="197"/>
      <c r="AY29" s="197"/>
      <c r="AZ29" s="197"/>
      <c r="BA29" s="197"/>
      <c r="BB29" s="197"/>
      <c r="BC29" s="197"/>
      <c r="BD29" s="197"/>
      <c r="BE29" s="197"/>
      <c r="BF29" s="197"/>
      <c r="BG29" s="197"/>
      <c r="BH29" s="197"/>
      <c r="BI29" s="197"/>
      <c r="BJ29" s="197"/>
      <c r="BK29" s="31"/>
    </row>
    <row r="30" ht="21.75" customHeight="1">
      <c r="F30" s="1"/>
      <c r="G30" s="1"/>
      <c r="H30" s="1"/>
      <c r="I30" s="1"/>
      <c r="J30" s="1"/>
      <c r="K30" s="1"/>
      <c r="L30" s="1"/>
      <c r="M30" s="1"/>
      <c r="N30" s="1"/>
      <c r="O30" s="1"/>
      <c r="P30" s="1"/>
      <c r="Q30" s="1"/>
      <c r="R30" s="1"/>
      <c r="S30" s="198"/>
      <c r="T30" s="199" t="s">
        <v>52</v>
      </c>
      <c r="U30" s="200">
        <f>BI10</f>
        <v>-4.3093770628070116</v>
      </c>
      <c r="V30" s="201" t="s">
        <v>7</v>
      </c>
      <c r="W30" s="22" t="s">
        <v>53</v>
      </c>
      <c r="X30" s="23"/>
      <c r="Y30" s="23"/>
      <c r="Z30" s="24"/>
      <c r="AA30" s="202" t="s">
        <v>54</v>
      </c>
      <c r="AB30" s="26"/>
      <c r="AC30" s="26"/>
      <c r="AD30" s="26"/>
      <c r="AE30" s="26"/>
      <c r="AF30" s="27"/>
      <c r="AG30" s="22" t="s">
        <v>55</v>
      </c>
      <c r="AH30" s="23"/>
      <c r="AI30" s="23"/>
      <c r="AJ30" s="24"/>
      <c r="AK30" s="203" t="s">
        <v>56</v>
      </c>
      <c r="AL30" s="26"/>
      <c r="AM30" s="26"/>
      <c r="AN30" s="26"/>
      <c r="AO30" s="26"/>
      <c r="AP30" s="27"/>
      <c r="AQ30" s="22" t="s">
        <v>57</v>
      </c>
      <c r="AR30" s="23"/>
      <c r="AS30" s="23"/>
      <c r="AT30" s="24"/>
      <c r="AU30" s="204" t="s">
        <v>58</v>
      </c>
      <c r="AV30" s="26"/>
      <c r="AW30" s="26"/>
      <c r="AX30" s="26"/>
      <c r="AY30" s="26"/>
      <c r="AZ30" s="27"/>
      <c r="BA30" s="22" t="s">
        <v>59</v>
      </c>
      <c r="BB30" s="23"/>
      <c r="BC30" s="23"/>
      <c r="BD30" s="24"/>
      <c r="BE30" s="205" t="s">
        <v>60</v>
      </c>
      <c r="BF30" s="26"/>
      <c r="BG30" s="26"/>
      <c r="BH30" s="27"/>
      <c r="BI30" s="206"/>
      <c r="BJ30" s="206"/>
      <c r="BK30" s="31"/>
    </row>
    <row r="31" ht="22.5" customHeight="1">
      <c r="F31" s="1"/>
      <c r="G31" s="207"/>
      <c r="H31" s="1"/>
      <c r="I31" s="1"/>
      <c r="J31" s="1"/>
      <c r="K31" s="1"/>
      <c r="L31" s="1"/>
      <c r="M31" s="1"/>
      <c r="N31" s="1"/>
      <c r="O31" s="1"/>
      <c r="P31" s="1"/>
      <c r="Q31" s="1"/>
      <c r="R31" s="1"/>
      <c r="S31" s="18"/>
      <c r="T31" s="39"/>
      <c r="U31" s="40"/>
      <c r="V31" s="41"/>
      <c r="W31" s="80"/>
      <c r="X31" s="81"/>
      <c r="Y31" s="81"/>
      <c r="Z31" s="88"/>
      <c r="AA31" s="208" t="s">
        <v>18</v>
      </c>
      <c r="AB31" s="209"/>
      <c r="AC31" s="43" t="s">
        <v>19</v>
      </c>
      <c r="AD31" s="23"/>
      <c r="AE31" s="23"/>
      <c r="AF31" s="24"/>
      <c r="AG31" s="80"/>
      <c r="AH31" s="81"/>
      <c r="AI31" s="81"/>
      <c r="AJ31" s="88"/>
      <c r="AK31" s="208" t="s">
        <v>18</v>
      </c>
      <c r="AL31" s="209"/>
      <c r="AM31" s="46" t="s">
        <v>19</v>
      </c>
      <c r="AN31" s="23"/>
      <c r="AO31" s="23"/>
      <c r="AP31" s="24"/>
      <c r="AQ31" s="80"/>
      <c r="AR31" s="81"/>
      <c r="AS31" s="81"/>
      <c r="AT31" s="88"/>
      <c r="AU31" s="208" t="s">
        <v>18</v>
      </c>
      <c r="AV31" s="209"/>
      <c r="AW31" s="46" t="s">
        <v>19</v>
      </c>
      <c r="AX31" s="23"/>
      <c r="AY31" s="23"/>
      <c r="AZ31" s="24"/>
      <c r="BA31" s="80"/>
      <c r="BB31" s="81"/>
      <c r="BC31" s="81"/>
      <c r="BD31" s="88"/>
      <c r="BE31" s="44"/>
      <c r="BF31" s="23"/>
      <c r="BG31" s="23"/>
      <c r="BH31" s="24"/>
      <c r="BI31" s="210"/>
      <c r="BJ31" s="210"/>
      <c r="BK31" s="31"/>
    </row>
    <row r="32" ht="15" customHeight="1">
      <c r="F32" s="1"/>
      <c r="G32" s="207"/>
      <c r="H32" s="1"/>
      <c r="I32" s="1"/>
      <c r="J32" s="1"/>
      <c r="K32" s="1"/>
      <c r="L32" s="1"/>
      <c r="M32" s="1"/>
      <c r="N32" s="1"/>
      <c r="O32" s="1"/>
      <c r="P32" s="1"/>
      <c r="Q32" s="1"/>
      <c r="R32" s="1"/>
      <c r="S32" s="18"/>
      <c r="T32" s="211" t="s">
        <v>21</v>
      </c>
      <c r="U32" s="23"/>
      <c r="V32" s="24"/>
      <c r="W32" s="212" t="s">
        <v>22</v>
      </c>
      <c r="X32" s="134"/>
      <c r="Y32" s="213">
        <v>500</v>
      </c>
      <c r="Z32" s="214" t="s">
        <v>23</v>
      </c>
      <c r="AA32" s="215">
        <f>U30-((Y32*data_tabel!B8)+(Y35*data_tabel!B12)+(Perhitungan!Y36*data_tabel!B14)+(Perhitungan!Y37*data_tabel!B13))</f>
        <v>-5.5343770628070112</v>
      </c>
      <c r="AB32" s="216" t="s">
        <v>7</v>
      </c>
      <c r="AC32" s="217">
        <v>15</v>
      </c>
      <c r="AD32" s="218" t="s">
        <v>24</v>
      </c>
      <c r="AE32" s="219">
        <f>VLOOKUP(AC32,data_tabel!G2:H51,2,FALSE)</f>
        <v>85</v>
      </c>
      <c r="AF32" s="220" t="s">
        <v>24</v>
      </c>
      <c r="AG32" s="212" t="s">
        <v>22</v>
      </c>
      <c r="AH32" s="134"/>
      <c r="AI32" s="213">
        <v>500</v>
      </c>
      <c r="AJ32" s="214" t="s">
        <v>23</v>
      </c>
      <c r="AK32" s="215">
        <f>AE34-((AI32*data_tabel!B8)+(AI35*data_tabel!B12)+(Perhitungan!AI36*data_tabel!B14)+(Perhitungan!AI37*data_tabel!B13))</f>
        <v>-7.6651878056640834</v>
      </c>
      <c r="AL32" s="216" t="s">
        <v>7</v>
      </c>
      <c r="AM32" s="221">
        <v>30</v>
      </c>
      <c r="AN32" s="218" t="s">
        <v>24</v>
      </c>
      <c r="AO32" s="222">
        <f>VLOOKUP(AM32,data_tabel!G2:H51,2,FALSE)</f>
        <v>70</v>
      </c>
      <c r="AP32" s="223" t="s">
        <v>24</v>
      </c>
      <c r="AQ32" s="212" t="s">
        <v>22</v>
      </c>
      <c r="AR32" s="134"/>
      <c r="AS32" s="213">
        <v>500</v>
      </c>
      <c r="AT32" s="214" t="s">
        <v>23</v>
      </c>
      <c r="AU32" s="215">
        <f>AO34-((AS32*data_tabel!B8)+(AS35*data_tabel!B12)+(Perhitungan!AS36*data_tabel!B14)+(Perhitungan!AKY37*data_tabel!B13))</f>
        <v>-10.439207405521516</v>
      </c>
      <c r="AV32" s="216" t="s">
        <v>7</v>
      </c>
      <c r="AW32" s="221">
        <v>48</v>
      </c>
      <c r="AX32" s="218" t="s">
        <v>24</v>
      </c>
      <c r="AY32" s="219">
        <f>VLOOKUP(AW32,data_tabel!G2:H51,2,FALSE)</f>
        <v>52</v>
      </c>
      <c r="AZ32" s="220" t="s">
        <v>24</v>
      </c>
      <c r="BA32" s="212" t="s">
        <v>22</v>
      </c>
      <c r="BB32" s="134"/>
      <c r="BC32" s="213">
        <v>500</v>
      </c>
      <c r="BD32" s="214" t="s">
        <v>23</v>
      </c>
      <c r="BE32" s="67"/>
      <c r="BH32" s="68"/>
      <c r="BI32" s="224"/>
      <c r="BJ32" s="225"/>
      <c r="BK32" s="31"/>
    </row>
    <row r="33" ht="15.75" customHeight="1">
      <c r="F33" s="1"/>
      <c r="G33" s="207"/>
      <c r="H33" s="1"/>
      <c r="I33" s="1"/>
      <c r="J33" s="1"/>
      <c r="K33" s="1"/>
      <c r="L33" s="1"/>
      <c r="M33" s="1"/>
      <c r="N33" s="1"/>
      <c r="O33" s="1"/>
      <c r="P33" s="1"/>
      <c r="Q33" s="1"/>
      <c r="R33" s="1"/>
      <c r="S33" s="18"/>
      <c r="T33" s="67"/>
      <c r="V33" s="68"/>
      <c r="W33" s="67"/>
      <c r="X33" s="7"/>
      <c r="Y33" s="7"/>
      <c r="Z33" s="68"/>
      <c r="AA33" s="78" t="s">
        <v>26</v>
      </c>
      <c r="AB33" s="156"/>
      <c r="AC33" s="226">
        <f>10*LOG(AC32/100)-0.2</f>
        <v>-8.4390874090000008</v>
      </c>
      <c r="AD33" s="227" t="s">
        <v>7</v>
      </c>
      <c r="AE33" s="72">
        <f>10*LOG(AE32/100)-0.2</f>
        <v>-0.90581074285707275</v>
      </c>
      <c r="AF33" s="73" t="s">
        <v>7</v>
      </c>
      <c r="AG33" s="67"/>
      <c r="AH33" s="7"/>
      <c r="AI33" s="7"/>
      <c r="AJ33" s="68"/>
      <c r="AK33" s="69" t="s">
        <v>26</v>
      </c>
      <c r="AL33" s="74"/>
      <c r="AM33" s="228">
        <f>10*LOG(AM32/100)-0.2</f>
        <v>-5.428787453</v>
      </c>
      <c r="AN33" s="227" t="s">
        <v>7</v>
      </c>
      <c r="AO33" s="72">
        <f>10*LOG(AO32/100)-0.2</f>
        <v>-1.7490195998574318</v>
      </c>
      <c r="AP33" s="73" t="s">
        <v>7</v>
      </c>
      <c r="AQ33" s="67"/>
      <c r="AR33" s="7"/>
      <c r="AS33" s="7"/>
      <c r="AT33" s="68"/>
      <c r="AU33" s="69" t="s">
        <v>26</v>
      </c>
      <c r="AV33" s="74"/>
      <c r="AW33" s="228">
        <f>10*LOG(AW32/100)-0.2</f>
        <v>-3.3875876260000002</v>
      </c>
      <c r="AX33" s="227" t="s">
        <v>7</v>
      </c>
      <c r="AY33" s="72">
        <f>10*LOG(AY32/100)-0.2</f>
        <v>-3.0399665636520079</v>
      </c>
      <c r="AZ33" s="73" t="s">
        <v>7</v>
      </c>
      <c r="BA33" s="67"/>
      <c r="BB33" s="7"/>
      <c r="BC33" s="7"/>
      <c r="BD33" s="68"/>
      <c r="BE33" s="67"/>
      <c r="BH33" s="68"/>
      <c r="BI33" s="229"/>
      <c r="BJ33" s="230"/>
      <c r="BK33" s="31"/>
    </row>
    <row r="34" ht="15.75" customHeight="1">
      <c r="F34" s="1"/>
      <c r="G34" s="207"/>
      <c r="H34" s="1"/>
      <c r="I34" s="1"/>
      <c r="J34" s="1"/>
      <c r="K34" s="1"/>
      <c r="L34" s="1"/>
      <c r="M34" s="1"/>
      <c r="N34" s="1"/>
      <c r="O34" s="1"/>
      <c r="P34" s="1"/>
      <c r="Q34" s="1"/>
      <c r="R34" s="1"/>
      <c r="S34" s="18"/>
      <c r="T34" s="67"/>
      <c r="V34" s="68"/>
      <c r="W34" s="80"/>
      <c r="X34" s="81"/>
      <c r="Y34" s="81"/>
      <c r="Z34" s="88"/>
      <c r="AA34" s="82" t="s">
        <v>28</v>
      </c>
      <c r="AB34" s="83"/>
      <c r="AC34" s="231">
        <f>AA32+AC33</f>
        <v>-13.973464471807013</v>
      </c>
      <c r="AD34" s="232" t="s">
        <v>7</v>
      </c>
      <c r="AE34" s="96">
        <f>AA32+AE33</f>
        <v>-6.4401878056640838</v>
      </c>
      <c r="AF34" s="97" t="s">
        <v>7</v>
      </c>
      <c r="AG34" s="80"/>
      <c r="AH34" s="81"/>
      <c r="AI34" s="81"/>
      <c r="AJ34" s="88"/>
      <c r="AK34" s="82" t="s">
        <v>28</v>
      </c>
      <c r="AL34" s="83"/>
      <c r="AM34" s="231">
        <f>AK32+AM33</f>
        <v>-13.093975258664084</v>
      </c>
      <c r="AN34" s="232" t="s">
        <v>7</v>
      </c>
      <c r="AO34" s="96">
        <f>AK32+AO33</f>
        <v>-9.4142074055215161</v>
      </c>
      <c r="AP34" s="97" t="s">
        <v>7</v>
      </c>
      <c r="AQ34" s="80"/>
      <c r="AR34" s="81"/>
      <c r="AS34" s="81"/>
      <c r="AT34" s="88"/>
      <c r="AU34" s="82" t="s">
        <v>28</v>
      </c>
      <c r="AV34" s="83"/>
      <c r="AW34" s="231">
        <f>AU32+AW33</f>
        <v>-13.826795031521517</v>
      </c>
      <c r="AX34" s="232" t="s">
        <v>7</v>
      </c>
      <c r="AY34" s="96">
        <f>AU32+AY33</f>
        <v>-13.479173969173525</v>
      </c>
      <c r="AZ34" s="97" t="s">
        <v>7</v>
      </c>
      <c r="BA34" s="80"/>
      <c r="BB34" s="81"/>
      <c r="BC34" s="81"/>
      <c r="BD34" s="88"/>
      <c r="BE34" s="67"/>
      <c r="BH34" s="68"/>
      <c r="BI34" s="233"/>
      <c r="BJ34" s="234"/>
      <c r="BK34" s="31"/>
    </row>
    <row r="35" ht="15.75" customHeight="1">
      <c r="F35" s="1"/>
      <c r="G35" s="1"/>
      <c r="H35" s="1"/>
      <c r="I35" s="1"/>
      <c r="J35" s="1"/>
      <c r="K35" s="1"/>
      <c r="L35" s="1"/>
      <c r="M35" s="1"/>
      <c r="N35" s="1"/>
      <c r="O35" s="1"/>
      <c r="P35" s="1"/>
      <c r="Q35" s="1"/>
      <c r="R35" s="1"/>
      <c r="S35" s="18"/>
      <c r="T35" s="67"/>
      <c r="V35" s="68"/>
      <c r="W35" s="100" t="s">
        <v>30</v>
      </c>
      <c r="X35" s="36"/>
      <c r="Y35" s="101">
        <v>2</v>
      </c>
      <c r="Z35" s="104" t="s">
        <v>31</v>
      </c>
      <c r="AA35" s="67"/>
      <c r="AB35" s="103"/>
      <c r="AC35" s="7"/>
      <c r="AD35" s="103"/>
      <c r="AE35" s="105"/>
      <c r="AF35" s="68"/>
      <c r="AG35" s="100" t="s">
        <v>30</v>
      </c>
      <c r="AH35" s="36"/>
      <c r="AI35" s="101">
        <v>2</v>
      </c>
      <c r="AJ35" s="104" t="s">
        <v>31</v>
      </c>
      <c r="AK35" s="67"/>
      <c r="AL35" s="103"/>
      <c r="AM35" s="7"/>
      <c r="AN35" s="103"/>
      <c r="AO35" s="105"/>
      <c r="AP35" s="68"/>
      <c r="AQ35" s="100" t="s">
        <v>30</v>
      </c>
      <c r="AR35" s="36"/>
      <c r="AS35" s="101">
        <v>2</v>
      </c>
      <c r="AT35" s="104" t="s">
        <v>31</v>
      </c>
      <c r="AU35" s="67"/>
      <c r="AV35" s="103"/>
      <c r="AW35" s="7"/>
      <c r="AX35" s="103"/>
      <c r="AY35" s="105"/>
      <c r="AZ35" s="68"/>
      <c r="BA35" s="100" t="s">
        <v>30</v>
      </c>
      <c r="BB35" s="36"/>
      <c r="BC35" s="101">
        <v>2</v>
      </c>
      <c r="BD35" s="104" t="s">
        <v>31</v>
      </c>
      <c r="BE35" s="67"/>
      <c r="BH35" s="68"/>
      <c r="BI35" s="233"/>
      <c r="BJ35" s="234"/>
      <c r="BK35" s="31"/>
    </row>
    <row r="36" ht="15.75" customHeight="1">
      <c r="F36" s="1"/>
      <c r="G36" s="207"/>
      <c r="H36" s="1"/>
      <c r="I36" s="1"/>
      <c r="J36" s="1"/>
      <c r="K36" s="1"/>
      <c r="L36" s="1"/>
      <c r="M36" s="1"/>
      <c r="N36" s="1"/>
      <c r="O36" s="1"/>
      <c r="P36" s="1"/>
      <c r="Q36" s="1"/>
      <c r="R36" s="1"/>
      <c r="S36" s="18"/>
      <c r="T36" s="67"/>
      <c r="V36" s="68"/>
      <c r="W36" s="100" t="s">
        <v>33</v>
      </c>
      <c r="X36" s="36"/>
      <c r="Y36" s="101">
        <v>1</v>
      </c>
      <c r="Z36" s="104" t="s">
        <v>31</v>
      </c>
      <c r="AA36" s="67"/>
      <c r="AB36" s="103"/>
      <c r="AC36" s="7"/>
      <c r="AD36" s="103"/>
      <c r="AE36" s="105"/>
      <c r="AF36" s="68"/>
      <c r="AG36" s="100" t="s">
        <v>33</v>
      </c>
      <c r="AH36" s="36"/>
      <c r="AI36" s="101">
        <v>1</v>
      </c>
      <c r="AJ36" s="104" t="s">
        <v>31</v>
      </c>
      <c r="AK36" s="67"/>
      <c r="AL36" s="103"/>
      <c r="AM36" s="7"/>
      <c r="AN36" s="103"/>
      <c r="AO36" s="105"/>
      <c r="AP36" s="68"/>
      <c r="AQ36" s="100" t="s">
        <v>33</v>
      </c>
      <c r="AR36" s="36"/>
      <c r="AS36" s="101">
        <v>1</v>
      </c>
      <c r="AT36" s="104" t="s">
        <v>31</v>
      </c>
      <c r="AU36" s="67"/>
      <c r="AV36" s="103"/>
      <c r="AW36" s="7"/>
      <c r="AX36" s="103"/>
      <c r="AY36" s="105"/>
      <c r="AZ36" s="68"/>
      <c r="BA36" s="100" t="s">
        <v>33</v>
      </c>
      <c r="BB36" s="36"/>
      <c r="BC36" s="101">
        <v>0</v>
      </c>
      <c r="BD36" s="104" t="s">
        <v>31</v>
      </c>
      <c r="BE36" s="67"/>
      <c r="BH36" s="68"/>
      <c r="BI36" s="233"/>
      <c r="BJ36" s="234"/>
      <c r="BK36" s="31"/>
    </row>
    <row r="37" ht="15.75" customHeight="1">
      <c r="F37" s="1"/>
      <c r="G37" s="1"/>
      <c r="H37" s="1"/>
      <c r="I37" s="1"/>
      <c r="J37" s="1"/>
      <c r="K37" s="1"/>
      <c r="L37" s="1"/>
      <c r="M37" s="1"/>
      <c r="N37" s="1"/>
      <c r="O37" s="1"/>
      <c r="P37" s="1"/>
      <c r="Q37" s="1"/>
      <c r="R37" s="1"/>
      <c r="S37" s="18"/>
      <c r="T37" s="39"/>
      <c r="U37" s="40"/>
      <c r="V37" s="41"/>
      <c r="W37" s="107" t="s">
        <v>36</v>
      </c>
      <c r="X37" s="108"/>
      <c r="Y37" s="109">
        <v>2</v>
      </c>
      <c r="Z37" s="112" t="s">
        <v>31</v>
      </c>
      <c r="AA37" s="39"/>
      <c r="AB37" s="111"/>
      <c r="AC37" s="40"/>
      <c r="AD37" s="111"/>
      <c r="AE37" s="113"/>
      <c r="AF37" s="41"/>
      <c r="AG37" s="107" t="s">
        <v>36</v>
      </c>
      <c r="AH37" s="108"/>
      <c r="AI37" s="109">
        <v>2</v>
      </c>
      <c r="AJ37" s="112" t="s">
        <v>31</v>
      </c>
      <c r="AK37" s="39"/>
      <c r="AL37" s="111"/>
      <c r="AM37" s="40"/>
      <c r="AN37" s="111"/>
      <c r="AO37" s="113"/>
      <c r="AP37" s="41"/>
      <c r="AQ37" s="107" t="s">
        <v>36</v>
      </c>
      <c r="AR37" s="108"/>
      <c r="AS37" s="109">
        <v>2</v>
      </c>
      <c r="AT37" s="112" t="s">
        <v>31</v>
      </c>
      <c r="AU37" s="39"/>
      <c r="AV37" s="111"/>
      <c r="AW37" s="40"/>
      <c r="AX37" s="111"/>
      <c r="AY37" s="113"/>
      <c r="AZ37" s="41"/>
      <c r="BA37" s="107" t="s">
        <v>36</v>
      </c>
      <c r="BB37" s="108"/>
      <c r="BC37" s="109">
        <v>0</v>
      </c>
      <c r="BD37" s="112" t="s">
        <v>31</v>
      </c>
      <c r="BE37" s="39"/>
      <c r="BF37" s="40"/>
      <c r="BG37" s="40"/>
      <c r="BH37" s="41"/>
      <c r="BI37" s="233"/>
      <c r="BJ37" s="234"/>
      <c r="BK37" s="31"/>
    </row>
    <row r="38" ht="17.25" customHeight="1">
      <c r="F38" s="1"/>
      <c r="G38" s="1"/>
      <c r="H38" s="1"/>
      <c r="I38" s="1"/>
      <c r="J38" s="1"/>
      <c r="K38" s="1"/>
      <c r="L38" s="1"/>
      <c r="M38" s="1"/>
      <c r="N38" s="1"/>
      <c r="O38" s="1"/>
      <c r="P38" s="1"/>
      <c r="Q38" s="1"/>
      <c r="R38" s="1"/>
      <c r="S38" s="18"/>
      <c r="T38" s="115" t="s">
        <v>37</v>
      </c>
      <c r="U38" s="7"/>
      <c r="V38" s="68"/>
      <c r="W38" s="235" t="s">
        <v>38</v>
      </c>
      <c r="X38" s="16"/>
      <c r="Y38" s="16"/>
      <c r="Z38" s="209"/>
      <c r="AA38" s="236" t="s">
        <v>32</v>
      </c>
      <c r="AB38" s="16"/>
      <c r="AC38" s="16"/>
      <c r="AD38" s="16"/>
      <c r="AE38" s="16"/>
      <c r="AF38" s="143"/>
      <c r="AG38" s="237" t="s">
        <v>38</v>
      </c>
      <c r="AH38" s="23"/>
      <c r="AI38" s="23"/>
      <c r="AJ38" s="23"/>
      <c r="AK38" s="238" t="s">
        <v>32</v>
      </c>
      <c r="AL38" s="23"/>
      <c r="AM38" s="23"/>
      <c r="AN38" s="23"/>
      <c r="AO38" s="23"/>
      <c r="AP38" s="24"/>
      <c r="AQ38" s="116" t="s">
        <v>38</v>
      </c>
      <c r="AR38" s="26"/>
      <c r="AS38" s="26"/>
      <c r="AT38" s="27"/>
      <c r="AU38" s="118" t="s">
        <v>32</v>
      </c>
      <c r="AV38" s="26"/>
      <c r="AW38" s="26"/>
      <c r="AX38" s="26"/>
      <c r="AY38" s="26"/>
      <c r="AZ38" s="27"/>
      <c r="BA38" s="116" t="s">
        <v>38</v>
      </c>
      <c r="BB38" s="26"/>
      <c r="BC38" s="26"/>
      <c r="BD38" s="27"/>
      <c r="BE38" s="118" t="s">
        <v>32</v>
      </c>
      <c r="BF38" s="26"/>
      <c r="BG38" s="26"/>
      <c r="BH38" s="27"/>
      <c r="BI38" s="233"/>
      <c r="BJ38" s="234"/>
      <c r="BK38" s="31"/>
    </row>
    <row r="39" ht="15" customHeight="1">
      <c r="F39" s="1"/>
      <c r="G39" s="1"/>
      <c r="H39" s="1"/>
      <c r="I39" s="1"/>
      <c r="J39" s="1"/>
      <c r="K39" s="1"/>
      <c r="L39" s="1"/>
      <c r="M39" s="1"/>
      <c r="N39" s="1"/>
      <c r="O39" s="1"/>
      <c r="P39" s="1"/>
      <c r="Q39" s="1"/>
      <c r="R39" s="1"/>
      <c r="S39" s="18"/>
      <c r="T39" s="67"/>
      <c r="V39" s="68"/>
      <c r="W39" s="239" t="s">
        <v>22</v>
      </c>
      <c r="X39" s="81"/>
      <c r="Y39" s="240">
        <v>200</v>
      </c>
      <c r="Z39" s="241" t="s">
        <v>23</v>
      </c>
      <c r="AA39" s="242">
        <f>(Y39*data_tabel!B8)+(Y40*data_tabel!B12)+(Perhitungan!Y41*data_tabel!B14)+(Perhitungan!Y42*data_tabel!B13)</f>
        <v>1.1199999999999999</v>
      </c>
      <c r="AB39" s="7"/>
      <c r="AC39" s="7"/>
      <c r="AD39" s="243" t="s">
        <v>7</v>
      </c>
      <c r="AE39" s="7"/>
      <c r="AF39" s="68"/>
      <c r="AG39" s="244" t="s">
        <v>22</v>
      </c>
      <c r="AH39" s="36"/>
      <c r="AI39" s="245">
        <v>100</v>
      </c>
      <c r="AJ39" s="246" t="s">
        <v>23</v>
      </c>
      <c r="AK39" s="247">
        <f>(AI39*data_tabel!B8)+(AI40*data_tabel!B12)+(Perhitungan!AI41*data_tabel!B14)+(Perhitungan!AI42*data_tabel!B13)</f>
        <v>1.085</v>
      </c>
      <c r="AL39" s="134"/>
      <c r="AM39" s="134"/>
      <c r="AN39" s="248" t="s">
        <v>7</v>
      </c>
      <c r="AO39" s="134"/>
      <c r="AP39" s="249"/>
      <c r="AQ39" s="121" t="s">
        <v>22</v>
      </c>
      <c r="AR39" s="16"/>
      <c r="AS39" s="122">
        <v>100</v>
      </c>
      <c r="AT39" s="123" t="s">
        <v>23</v>
      </c>
      <c r="AU39" s="250">
        <f>(AS39*data_tabel!B8)+(AS40*data_tabel!B12)+(Perhitungan!AS41*data_tabel!B14)+(Perhitungan!AS42*data_tabel!B13)</f>
        <v>1.085</v>
      </c>
      <c r="AV39" s="23"/>
      <c r="AW39" s="23"/>
      <c r="AX39" s="125" t="s">
        <v>7</v>
      </c>
      <c r="AY39" s="23"/>
      <c r="AZ39" s="24"/>
      <c r="BA39" s="121" t="s">
        <v>22</v>
      </c>
      <c r="BB39" s="16"/>
      <c r="BC39" s="251">
        <v>0</v>
      </c>
      <c r="BD39" s="123" t="s">
        <v>23</v>
      </c>
      <c r="BE39" s="250">
        <f>(BC39*data_tabel!B8)+(BC40*data_tabel!B12)+(Perhitungan!BC41*data_tabel!B14)+(Perhitungan!BC42*data_tabel!B13)</f>
        <v>0</v>
      </c>
      <c r="BF39" s="23"/>
      <c r="BG39" s="252" t="s">
        <v>7</v>
      </c>
      <c r="BH39" s="24"/>
      <c r="BI39" s="253"/>
      <c r="BJ39" s="253"/>
      <c r="BK39" s="31"/>
    </row>
    <row r="40" ht="15" customHeight="1">
      <c r="F40" s="1"/>
      <c r="G40" s="1"/>
      <c r="H40" s="1"/>
      <c r="I40" s="1"/>
      <c r="J40" s="1"/>
      <c r="K40" s="1"/>
      <c r="L40" s="1"/>
      <c r="M40" s="1"/>
      <c r="N40" s="1"/>
      <c r="O40" s="1"/>
      <c r="P40" s="1"/>
      <c r="Q40" s="1"/>
      <c r="R40" s="1"/>
      <c r="S40" s="18"/>
      <c r="T40" s="67"/>
      <c r="V40" s="68"/>
      <c r="W40" s="126" t="s">
        <v>30</v>
      </c>
      <c r="X40" s="36"/>
      <c r="Y40" s="101">
        <v>2</v>
      </c>
      <c r="Z40" s="254" t="s">
        <v>31</v>
      </c>
      <c r="AA40" s="7"/>
      <c r="AC40" s="7"/>
      <c r="AD40" s="7"/>
      <c r="AF40" s="68"/>
      <c r="AG40" s="126" t="s">
        <v>30</v>
      </c>
      <c r="AH40" s="36"/>
      <c r="AI40" s="101">
        <v>2</v>
      </c>
      <c r="AJ40" s="255" t="s">
        <v>31</v>
      </c>
      <c r="AK40" s="105"/>
      <c r="AM40" s="7"/>
      <c r="AN40" s="7"/>
      <c r="AP40" s="68"/>
      <c r="AQ40" s="126" t="s">
        <v>30</v>
      </c>
      <c r="AR40" s="36"/>
      <c r="AS40" s="101">
        <v>2</v>
      </c>
      <c r="AT40" s="127" t="s">
        <v>31</v>
      </c>
      <c r="AU40" s="67"/>
      <c r="AW40" s="7"/>
      <c r="AX40" s="7"/>
      <c r="AZ40" s="68"/>
      <c r="BA40" s="126" t="s">
        <v>30</v>
      </c>
      <c r="BB40" s="36"/>
      <c r="BC40" s="256">
        <v>0</v>
      </c>
      <c r="BD40" s="127" t="s">
        <v>31</v>
      </c>
      <c r="BE40" s="67"/>
      <c r="BF40" s="7"/>
      <c r="BG40" s="7"/>
      <c r="BH40" s="68"/>
      <c r="BI40" s="233"/>
      <c r="BJ40" s="234"/>
      <c r="BK40" s="31"/>
    </row>
    <row r="41" ht="15" customHeight="1">
      <c r="F41" s="1"/>
      <c r="G41" s="1"/>
      <c r="H41" s="1"/>
      <c r="I41" s="1"/>
      <c r="J41" s="1"/>
      <c r="K41" s="1"/>
      <c r="L41" s="1"/>
      <c r="M41" s="1"/>
      <c r="N41" s="1"/>
      <c r="O41" s="1"/>
      <c r="P41" s="1"/>
      <c r="Q41" s="1"/>
      <c r="R41" s="1"/>
      <c r="S41" s="18"/>
      <c r="T41" s="67"/>
      <c r="V41" s="68"/>
      <c r="W41" s="126" t="s">
        <v>33</v>
      </c>
      <c r="X41" s="36"/>
      <c r="Y41" s="101">
        <v>1</v>
      </c>
      <c r="Z41" s="254" t="s">
        <v>31</v>
      </c>
      <c r="AA41" s="7"/>
      <c r="AC41" s="7"/>
      <c r="AD41" s="7"/>
      <c r="AF41" s="68"/>
      <c r="AG41" s="126" t="s">
        <v>33</v>
      </c>
      <c r="AH41" s="36"/>
      <c r="AI41" s="101">
        <v>1</v>
      </c>
      <c r="AJ41" s="255" t="s">
        <v>31</v>
      </c>
      <c r="AK41" s="105"/>
      <c r="AM41" s="7"/>
      <c r="AN41" s="7"/>
      <c r="AP41" s="68"/>
      <c r="AQ41" s="126" t="s">
        <v>33</v>
      </c>
      <c r="AR41" s="36"/>
      <c r="AS41" s="101">
        <v>1</v>
      </c>
      <c r="AT41" s="127" t="s">
        <v>31</v>
      </c>
      <c r="AU41" s="67"/>
      <c r="AW41" s="7"/>
      <c r="AX41" s="7"/>
      <c r="AZ41" s="68"/>
      <c r="BA41" s="126" t="s">
        <v>33</v>
      </c>
      <c r="BB41" s="36"/>
      <c r="BC41" s="256">
        <v>0</v>
      </c>
      <c r="BD41" s="127" t="s">
        <v>31</v>
      </c>
      <c r="BE41" s="67"/>
      <c r="BF41" s="7"/>
      <c r="BG41" s="7"/>
      <c r="BH41" s="68"/>
      <c r="BI41" s="233"/>
      <c r="BJ41" s="234"/>
      <c r="BK41" s="31"/>
    </row>
    <row r="42" ht="15.75" customHeight="1">
      <c r="F42" s="1"/>
      <c r="G42" s="1"/>
      <c r="H42" s="1"/>
      <c r="I42" s="1"/>
      <c r="J42" s="1"/>
      <c r="K42" s="1"/>
      <c r="L42" s="1"/>
      <c r="M42" s="1"/>
      <c r="N42" s="1"/>
      <c r="O42" s="1"/>
      <c r="P42" s="1"/>
      <c r="Q42" s="1"/>
      <c r="R42" s="1"/>
      <c r="S42" s="18"/>
      <c r="T42" s="39"/>
      <c r="U42" s="40"/>
      <c r="V42" s="41"/>
      <c r="W42" s="131" t="s">
        <v>36</v>
      </c>
      <c r="X42" s="108"/>
      <c r="Y42" s="109">
        <v>2</v>
      </c>
      <c r="Z42" s="257" t="s">
        <v>31</v>
      </c>
      <c r="AA42" s="40"/>
      <c r="AB42" s="40"/>
      <c r="AC42" s="40"/>
      <c r="AD42" s="40"/>
      <c r="AE42" s="40"/>
      <c r="AF42" s="41"/>
      <c r="AG42" s="131" t="s">
        <v>36</v>
      </c>
      <c r="AH42" s="108"/>
      <c r="AI42" s="109">
        <v>2</v>
      </c>
      <c r="AJ42" s="258" t="s">
        <v>31</v>
      </c>
      <c r="AK42" s="113"/>
      <c r="AL42" s="40"/>
      <c r="AM42" s="40"/>
      <c r="AN42" s="40"/>
      <c r="AO42" s="40"/>
      <c r="AP42" s="41"/>
      <c r="AQ42" s="131" t="s">
        <v>36</v>
      </c>
      <c r="AR42" s="108"/>
      <c r="AS42" s="109">
        <v>2</v>
      </c>
      <c r="AT42" s="132" t="s">
        <v>31</v>
      </c>
      <c r="AU42" s="39"/>
      <c r="AV42" s="40"/>
      <c r="AW42" s="40"/>
      <c r="AX42" s="40"/>
      <c r="AY42" s="40"/>
      <c r="AZ42" s="41"/>
      <c r="BA42" s="131" t="s">
        <v>36</v>
      </c>
      <c r="BB42" s="108"/>
      <c r="BC42" s="259">
        <v>0</v>
      </c>
      <c r="BD42" s="132" t="s">
        <v>31</v>
      </c>
      <c r="BE42" s="39"/>
      <c r="BF42" s="40"/>
      <c r="BG42" s="40"/>
      <c r="BH42" s="41"/>
      <c r="BI42" s="233"/>
      <c r="BJ42" s="234"/>
      <c r="BK42" s="31"/>
    </row>
    <row r="43" ht="15.75" customHeight="1">
      <c r="F43" s="1"/>
      <c r="G43" s="1"/>
      <c r="H43" s="1"/>
      <c r="I43" s="1"/>
      <c r="J43" s="1"/>
      <c r="K43" s="1"/>
      <c r="L43" s="1"/>
      <c r="M43" s="1"/>
      <c r="N43" s="1"/>
      <c r="O43" s="1"/>
      <c r="P43" s="1"/>
      <c r="Q43" s="1"/>
      <c r="R43" s="1"/>
      <c r="S43" s="18"/>
      <c r="T43" s="137" t="s">
        <v>42</v>
      </c>
      <c r="U43" s="23"/>
      <c r="V43" s="24"/>
      <c r="W43" s="138" t="s">
        <v>43</v>
      </c>
      <c r="X43" s="16"/>
      <c r="Y43" s="16"/>
      <c r="Z43" s="16"/>
      <c r="AA43" s="139"/>
      <c r="AB43" s="140"/>
      <c r="AC43" s="139">
        <f>AC34-AA39</f>
        <v>-15.093464471807012</v>
      </c>
      <c r="AD43" s="142" t="s">
        <v>7</v>
      </c>
      <c r="AE43" s="16"/>
      <c r="AF43" s="143"/>
      <c r="AG43" s="138" t="s">
        <v>43</v>
      </c>
      <c r="AH43" s="16"/>
      <c r="AI43" s="16"/>
      <c r="AJ43" s="16"/>
      <c r="AK43" s="144"/>
      <c r="AL43" s="145"/>
      <c r="AM43" s="139">
        <f>AM34-AK39</f>
        <v>-14.178975258664085</v>
      </c>
      <c r="AN43" s="142" t="s">
        <v>7</v>
      </c>
      <c r="AO43" s="16"/>
      <c r="AP43" s="143"/>
      <c r="AQ43" s="138" t="s">
        <v>43</v>
      </c>
      <c r="AR43" s="16"/>
      <c r="AS43" s="16"/>
      <c r="AT43" s="16"/>
      <c r="AU43" s="144"/>
      <c r="AV43" s="145"/>
      <c r="AW43" s="260">
        <f>AW34-AU39</f>
        <v>-14.911795031521518</v>
      </c>
      <c r="AX43" s="142" t="s">
        <v>7</v>
      </c>
      <c r="AY43" s="16"/>
      <c r="AZ43" s="143"/>
      <c r="BA43" s="138" t="s">
        <v>43</v>
      </c>
      <c r="BB43" s="16"/>
      <c r="BC43" s="16"/>
      <c r="BD43" s="16"/>
      <c r="BE43" s="144"/>
      <c r="BF43" s="145"/>
      <c r="BG43" s="261">
        <f>AY34-((BC32*data_tabel!B8)+(BC35*data_tabel!B12)+(Perhitungan!BC36*data_tabel!B14)+(Perhitungan!BC37*data_tabel!B13))</f>
        <v>-14.254173969173525</v>
      </c>
      <c r="BH43" s="262" t="s">
        <v>7</v>
      </c>
      <c r="BI43" s="233"/>
      <c r="BJ43" s="234"/>
      <c r="BK43" s="31"/>
    </row>
    <row r="44" ht="15.75" customHeight="1">
      <c r="F44" s="1"/>
      <c r="G44" s="1"/>
      <c r="H44" s="1"/>
      <c r="I44" s="1"/>
      <c r="J44" s="1"/>
      <c r="K44" s="1"/>
      <c r="L44" s="1"/>
      <c r="M44" s="1"/>
      <c r="N44" s="1"/>
      <c r="O44" s="1"/>
      <c r="P44" s="1"/>
      <c r="Q44" s="1"/>
      <c r="R44" s="1"/>
      <c r="S44" s="18"/>
      <c r="T44" s="67"/>
      <c r="V44" s="68"/>
      <c r="W44" s="152" t="s">
        <v>45</v>
      </c>
      <c r="X44" s="36"/>
      <c r="Y44" s="36"/>
      <c r="Z44" s="74"/>
      <c r="AA44" s="263" t="s">
        <v>46</v>
      </c>
      <c r="AB44" s="74"/>
      <c r="AC44" s="160">
        <f>VLOOKUP(AA44,data_tabel!A2:B6,2,FALSE)</f>
        <v>10.380000000000001</v>
      </c>
      <c r="AD44" s="155" t="s">
        <v>7</v>
      </c>
      <c r="AE44" s="36"/>
      <c r="AF44" s="156"/>
      <c r="AG44" s="152" t="s">
        <v>45</v>
      </c>
      <c r="AH44" s="36"/>
      <c r="AI44" s="36"/>
      <c r="AJ44" s="74"/>
      <c r="AK44" s="263" t="s">
        <v>46</v>
      </c>
      <c r="AL44" s="74"/>
      <c r="AM44" s="160">
        <f>VLOOKUP(AK44,data_tabel!A2:B6,2,FALSE)</f>
        <v>10.380000000000001</v>
      </c>
      <c r="AN44" s="155" t="s">
        <v>7</v>
      </c>
      <c r="AO44" s="36"/>
      <c r="AP44" s="156"/>
      <c r="AQ44" s="157" t="s">
        <v>45</v>
      </c>
      <c r="AR44" s="81"/>
      <c r="AS44" s="81"/>
      <c r="AT44" s="158"/>
      <c r="AU44" s="263" t="s">
        <v>46</v>
      </c>
      <c r="AV44" s="74"/>
      <c r="AW44" s="264">
        <f>VLOOKUP(AU44,data_tabel!A2:B6,2,FALSE)</f>
        <v>10.380000000000001</v>
      </c>
      <c r="AX44" s="155" t="s">
        <v>7</v>
      </c>
      <c r="AY44" s="36"/>
      <c r="AZ44" s="156"/>
      <c r="BA44" s="157" t="s">
        <v>45</v>
      </c>
      <c r="BB44" s="81"/>
      <c r="BC44" s="81"/>
      <c r="BD44" s="158"/>
      <c r="BE44" s="263" t="s">
        <v>46</v>
      </c>
      <c r="BF44" s="74"/>
      <c r="BG44" s="264">
        <f>VLOOKUP(BE44,data_tabel!A2:B6,2,FALSE)</f>
        <v>10.380000000000001</v>
      </c>
      <c r="BH44" s="265" t="s">
        <v>7</v>
      </c>
      <c r="BI44" s="197"/>
      <c r="BJ44" s="197"/>
      <c r="BK44" s="31"/>
    </row>
    <row r="45" ht="15.75" customHeight="1">
      <c r="F45" s="1"/>
      <c r="G45" s="1"/>
      <c r="H45" s="1"/>
      <c r="I45" s="1"/>
      <c r="J45" s="1"/>
      <c r="K45" s="1"/>
      <c r="L45" s="1"/>
      <c r="M45" s="1"/>
      <c r="N45" s="1"/>
      <c r="O45" s="1"/>
      <c r="P45" s="1"/>
      <c r="Q45" s="1"/>
      <c r="R45" s="1"/>
      <c r="S45" s="18"/>
      <c r="T45" s="39"/>
      <c r="U45" s="40"/>
      <c r="V45" s="41"/>
      <c r="W45" s="166" t="s">
        <v>48</v>
      </c>
      <c r="X45" s="108"/>
      <c r="Y45" s="108"/>
      <c r="Z45" s="108"/>
      <c r="AA45" s="167"/>
      <c r="AB45" s="168"/>
      <c r="AC45" s="266">
        <f>AC43-AC44</f>
        <v>-25.473464471807013</v>
      </c>
      <c r="AD45" s="267" t="s">
        <v>7</v>
      </c>
      <c r="AE45" s="108"/>
      <c r="AF45" s="171"/>
      <c r="AG45" s="166" t="s">
        <v>48</v>
      </c>
      <c r="AH45" s="108"/>
      <c r="AI45" s="108"/>
      <c r="AJ45" s="108"/>
      <c r="AK45" s="167"/>
      <c r="AL45" s="168"/>
      <c r="AM45" s="172">
        <f>AM43-AM44</f>
        <v>-24.558975258664084</v>
      </c>
      <c r="AN45" s="267" t="s">
        <v>7</v>
      </c>
      <c r="AO45" s="108"/>
      <c r="AP45" s="171"/>
      <c r="AQ45" s="166" t="s">
        <v>48</v>
      </c>
      <c r="AR45" s="108"/>
      <c r="AS45" s="108"/>
      <c r="AT45" s="108"/>
      <c r="AU45" s="167"/>
      <c r="AV45" s="168"/>
      <c r="AW45" s="172">
        <f>AW43-AW44</f>
        <v>-25.291795031521517</v>
      </c>
      <c r="AX45" s="267" t="s">
        <v>7</v>
      </c>
      <c r="AY45" s="108"/>
      <c r="AZ45" s="171"/>
      <c r="BA45" s="166" t="s">
        <v>48</v>
      </c>
      <c r="BB45" s="108"/>
      <c r="BC45" s="108"/>
      <c r="BD45" s="108"/>
      <c r="BE45" s="167"/>
      <c r="BF45" s="168"/>
      <c r="BG45" s="172">
        <f>BG43-BG44</f>
        <v>-24.634173969173524</v>
      </c>
      <c r="BH45" s="268" t="s">
        <v>7</v>
      </c>
      <c r="BI45" s="197"/>
      <c r="BJ45" s="197"/>
      <c r="BK45" s="31"/>
    </row>
    <row r="46" ht="15.75" customHeight="1">
      <c r="F46" s="1"/>
      <c r="G46" s="1"/>
      <c r="H46" s="1"/>
      <c r="I46" s="1"/>
      <c r="J46" s="1"/>
      <c r="K46" s="1"/>
      <c r="L46" s="1"/>
      <c r="M46" s="1"/>
      <c r="N46" s="1"/>
      <c r="O46" s="1"/>
      <c r="P46" s="1"/>
      <c r="Q46" s="1"/>
      <c r="R46" s="1"/>
      <c r="S46" s="18"/>
      <c r="T46" s="176" t="s">
        <v>49</v>
      </c>
      <c r="U46" s="7"/>
      <c r="V46" s="68"/>
      <c r="W46" s="269" t="s">
        <v>50</v>
      </c>
      <c r="X46" s="7"/>
      <c r="Y46" s="7"/>
      <c r="Z46" s="68"/>
      <c r="AA46" s="270" t="s">
        <v>51</v>
      </c>
      <c r="AB46" s="7"/>
      <c r="AC46" s="271">
        <f>AC45-((Y47*data_tabel!B8)+(Y48*data_tabel!B12)+(Perhitungan!Y49*data_tabel!B14)+(Perhitungan!Y50*data_tabel!B13))</f>
        <v>-26.343464471807014</v>
      </c>
      <c r="AD46" s="180" t="s">
        <v>7</v>
      </c>
      <c r="AE46" s="23"/>
      <c r="AF46" s="24"/>
      <c r="AG46" s="177" t="s">
        <v>50</v>
      </c>
      <c r="AH46" s="16"/>
      <c r="AI46" s="16"/>
      <c r="AJ46" s="143"/>
      <c r="AK46" s="270" t="s">
        <v>51</v>
      </c>
      <c r="AL46" s="7"/>
      <c r="AM46" s="182">
        <f>AM45-((AI47*data_tabel!B8)+(AI48*data_tabel!B12)+(Perhitungan!AI49*data_tabel!B14)+(Perhitungan!AI50*data_tabel!B13))</f>
        <v>-25.428975258664085</v>
      </c>
      <c r="AN46" s="180" t="s">
        <v>7</v>
      </c>
      <c r="AO46" s="23"/>
      <c r="AP46" s="24"/>
      <c r="AQ46" s="177" t="s">
        <v>50</v>
      </c>
      <c r="AR46" s="16"/>
      <c r="AS46" s="16"/>
      <c r="AT46" s="143"/>
      <c r="AU46" s="178" t="s">
        <v>51</v>
      </c>
      <c r="AV46" s="23"/>
      <c r="AW46" s="183">
        <f>AW45-((AS47*data_tabel!B8)+(AS48*data_tabel!B12)+(Perhitungan!AS49*data_tabel!B14)+(Perhitungan!AS50*data_tabel!B13))</f>
        <v>-26.126795031521517</v>
      </c>
      <c r="AX46" s="180" t="s">
        <v>7</v>
      </c>
      <c r="AY46" s="23"/>
      <c r="AZ46" s="24"/>
      <c r="BA46" s="177" t="s">
        <v>50</v>
      </c>
      <c r="BB46" s="16"/>
      <c r="BC46" s="16"/>
      <c r="BD46" s="143"/>
      <c r="BE46" s="178" t="s">
        <v>51</v>
      </c>
      <c r="BF46" s="23"/>
      <c r="BG46" s="183">
        <f>BG45-((BC47*data_tabel!B8)+(BC48*data_tabel!B12)+(Perhitungan!BC49*data_tabel!B14)+(Perhitungan!BC50*data_tabel!B13))</f>
        <v>-25.504173969173525</v>
      </c>
      <c r="BH46" s="272" t="s">
        <v>7</v>
      </c>
      <c r="BI46" s="197"/>
      <c r="BJ46" s="197"/>
      <c r="BK46" s="31"/>
    </row>
    <row r="47" ht="15" customHeight="1">
      <c r="F47" s="1"/>
      <c r="G47" s="1"/>
      <c r="H47" s="1"/>
      <c r="I47" s="1"/>
      <c r="J47" s="1"/>
      <c r="K47" s="1"/>
      <c r="L47" s="1"/>
      <c r="M47" s="1"/>
      <c r="N47" s="1"/>
      <c r="O47" s="1"/>
      <c r="P47" s="1"/>
      <c r="Q47" s="1"/>
      <c r="R47" s="1"/>
      <c r="S47" s="18"/>
      <c r="T47" s="67"/>
      <c r="V47" s="68"/>
      <c r="W47" s="187" t="s">
        <v>22</v>
      </c>
      <c r="X47" s="36"/>
      <c r="Y47" s="188">
        <v>200</v>
      </c>
      <c r="Z47" s="189" t="s">
        <v>23</v>
      </c>
      <c r="AA47" s="67"/>
      <c r="AB47" s="7"/>
      <c r="AC47" s="7"/>
      <c r="AD47" s="7"/>
      <c r="AF47" s="68"/>
      <c r="AG47" s="187" t="s">
        <v>22</v>
      </c>
      <c r="AH47" s="36"/>
      <c r="AI47" s="188">
        <v>200</v>
      </c>
      <c r="AJ47" s="189" t="s">
        <v>23</v>
      </c>
      <c r="AK47" s="67"/>
      <c r="AL47" s="7"/>
      <c r="AM47" s="7"/>
      <c r="AN47" s="7"/>
      <c r="AP47" s="68"/>
      <c r="AQ47" s="187" t="s">
        <v>22</v>
      </c>
      <c r="AR47" s="36"/>
      <c r="AS47" s="188">
        <v>100</v>
      </c>
      <c r="AT47" s="189" t="s">
        <v>23</v>
      </c>
      <c r="AU47" s="67"/>
      <c r="AV47" s="7"/>
      <c r="AW47" s="7"/>
      <c r="AX47" s="7"/>
      <c r="AZ47" s="68"/>
      <c r="BA47" s="187" t="s">
        <v>22</v>
      </c>
      <c r="BB47" s="36"/>
      <c r="BC47" s="188">
        <v>200</v>
      </c>
      <c r="BD47" s="189" t="s">
        <v>23</v>
      </c>
      <c r="BE47" s="67"/>
      <c r="BF47" s="7"/>
      <c r="BG47" s="7"/>
      <c r="BH47" s="68"/>
      <c r="BI47" s="197"/>
      <c r="BJ47" s="197"/>
      <c r="BK47" s="31"/>
    </row>
    <row r="48" ht="15" customHeight="1">
      <c r="F48" s="1"/>
      <c r="G48" s="1"/>
      <c r="H48" s="1"/>
      <c r="I48" s="1"/>
      <c r="J48" s="1"/>
      <c r="K48" s="1"/>
      <c r="L48" s="1"/>
      <c r="M48" s="1"/>
      <c r="N48" s="1"/>
      <c r="O48" s="1"/>
      <c r="P48" s="1"/>
      <c r="Q48" s="1"/>
      <c r="R48" s="1"/>
      <c r="S48" s="18"/>
      <c r="T48" s="67"/>
      <c r="V48" s="68"/>
      <c r="W48" s="193" t="s">
        <v>30</v>
      </c>
      <c r="X48" s="36"/>
      <c r="Y48" s="101">
        <v>2</v>
      </c>
      <c r="Z48" s="194" t="s">
        <v>31</v>
      </c>
      <c r="AA48" s="67"/>
      <c r="AB48" s="7"/>
      <c r="AC48" s="7"/>
      <c r="AD48" s="7"/>
      <c r="AF48" s="68"/>
      <c r="AG48" s="193" t="s">
        <v>30</v>
      </c>
      <c r="AH48" s="36"/>
      <c r="AI48" s="101">
        <v>2</v>
      </c>
      <c r="AJ48" s="194" t="s">
        <v>31</v>
      </c>
      <c r="AK48" s="67"/>
      <c r="AL48" s="7"/>
      <c r="AM48" s="7"/>
      <c r="AN48" s="7"/>
      <c r="AP48" s="68"/>
      <c r="AQ48" s="193" t="s">
        <v>30</v>
      </c>
      <c r="AR48" s="36"/>
      <c r="AS48" s="101">
        <v>2</v>
      </c>
      <c r="AT48" s="194" t="s">
        <v>31</v>
      </c>
      <c r="AU48" s="67"/>
      <c r="AV48" s="7"/>
      <c r="AW48" s="7"/>
      <c r="AX48" s="7"/>
      <c r="AZ48" s="68"/>
      <c r="BA48" s="193" t="s">
        <v>30</v>
      </c>
      <c r="BB48" s="36"/>
      <c r="BC48" s="101">
        <v>2</v>
      </c>
      <c r="BD48" s="194" t="s">
        <v>31</v>
      </c>
      <c r="BE48" s="67"/>
      <c r="BF48" s="7"/>
      <c r="BG48" s="7"/>
      <c r="BH48" s="68"/>
      <c r="BI48" s="197"/>
      <c r="BJ48" s="197"/>
      <c r="BK48" s="31"/>
    </row>
    <row r="49" ht="15" customHeight="1">
      <c r="F49" s="1"/>
      <c r="G49" s="1"/>
      <c r="H49" s="1"/>
      <c r="I49" s="1"/>
      <c r="J49" s="1"/>
      <c r="K49" s="1"/>
      <c r="L49" s="1"/>
      <c r="M49" s="1"/>
      <c r="N49" s="1"/>
      <c r="O49" s="1"/>
      <c r="P49" s="1"/>
      <c r="Q49" s="1"/>
      <c r="R49" s="1"/>
      <c r="S49" s="18"/>
      <c r="T49" s="67"/>
      <c r="V49" s="68"/>
      <c r="W49" s="193" t="s">
        <v>33</v>
      </c>
      <c r="X49" s="36"/>
      <c r="Y49" s="101">
        <v>0</v>
      </c>
      <c r="Z49" s="194" t="s">
        <v>31</v>
      </c>
      <c r="AA49" s="67"/>
      <c r="AB49" s="7"/>
      <c r="AC49" s="7"/>
      <c r="AD49" s="7"/>
      <c r="AF49" s="68"/>
      <c r="AG49" s="193" t="s">
        <v>33</v>
      </c>
      <c r="AH49" s="36"/>
      <c r="AI49" s="101">
        <v>0</v>
      </c>
      <c r="AJ49" s="194" t="s">
        <v>31</v>
      </c>
      <c r="AK49" s="67"/>
      <c r="AL49" s="7"/>
      <c r="AM49" s="7"/>
      <c r="AN49" s="7"/>
      <c r="AP49" s="68"/>
      <c r="AQ49" s="193" t="s">
        <v>33</v>
      </c>
      <c r="AR49" s="36"/>
      <c r="AS49" s="101">
        <v>0</v>
      </c>
      <c r="AT49" s="194" t="s">
        <v>31</v>
      </c>
      <c r="AU49" s="67"/>
      <c r="AV49" s="7"/>
      <c r="AW49" s="7"/>
      <c r="AX49" s="7"/>
      <c r="AZ49" s="68"/>
      <c r="BA49" s="193" t="s">
        <v>33</v>
      </c>
      <c r="BB49" s="36"/>
      <c r="BC49" s="101">
        <v>0</v>
      </c>
      <c r="BD49" s="194" t="s">
        <v>31</v>
      </c>
      <c r="BE49" s="67"/>
      <c r="BF49" s="7"/>
      <c r="BG49" s="7"/>
      <c r="BH49" s="68"/>
      <c r="BI49" s="197"/>
      <c r="BJ49" s="197"/>
      <c r="BK49" s="31"/>
    </row>
    <row r="50" ht="15.75" customHeight="1">
      <c r="F50" s="1"/>
      <c r="G50" s="1"/>
      <c r="H50" s="1"/>
      <c r="I50" s="1"/>
      <c r="J50" s="1"/>
      <c r="K50" s="1"/>
      <c r="L50" s="1"/>
      <c r="M50" s="1"/>
      <c r="N50" s="1"/>
      <c r="O50" s="1"/>
      <c r="P50" s="1"/>
      <c r="Q50" s="1"/>
      <c r="R50" s="1"/>
      <c r="S50" s="18"/>
      <c r="T50" s="39"/>
      <c r="U50" s="40"/>
      <c r="V50" s="41"/>
      <c r="W50" s="195" t="s">
        <v>36</v>
      </c>
      <c r="X50" s="108"/>
      <c r="Y50" s="109">
        <v>2</v>
      </c>
      <c r="Z50" s="196" t="s">
        <v>31</v>
      </c>
      <c r="AA50" s="39"/>
      <c r="AB50" s="40"/>
      <c r="AC50" s="40"/>
      <c r="AD50" s="40"/>
      <c r="AE50" s="40"/>
      <c r="AF50" s="41"/>
      <c r="AG50" s="195" t="s">
        <v>36</v>
      </c>
      <c r="AH50" s="108"/>
      <c r="AI50" s="109">
        <v>2</v>
      </c>
      <c r="AJ50" s="196" t="s">
        <v>31</v>
      </c>
      <c r="AK50" s="39"/>
      <c r="AL50" s="40"/>
      <c r="AM50" s="40"/>
      <c r="AN50" s="40"/>
      <c r="AO50" s="40"/>
      <c r="AP50" s="41"/>
      <c r="AQ50" s="195" t="s">
        <v>36</v>
      </c>
      <c r="AR50" s="108"/>
      <c r="AS50" s="109">
        <v>2</v>
      </c>
      <c r="AT50" s="196" t="s">
        <v>31</v>
      </c>
      <c r="AU50" s="39"/>
      <c r="AV50" s="40"/>
      <c r="AW50" s="40"/>
      <c r="AX50" s="40"/>
      <c r="AY50" s="40"/>
      <c r="AZ50" s="41"/>
      <c r="BA50" s="195" t="s">
        <v>36</v>
      </c>
      <c r="BB50" s="108"/>
      <c r="BC50" s="109">
        <v>2</v>
      </c>
      <c r="BD50" s="196" t="s">
        <v>31</v>
      </c>
      <c r="BE50" s="39"/>
      <c r="BF50" s="40"/>
      <c r="BG50" s="40"/>
      <c r="BH50" s="41"/>
      <c r="BI50" s="197"/>
      <c r="BJ50" s="197"/>
      <c r="BK50" s="31"/>
    </row>
    <row r="51" ht="15.75" customHeight="1">
      <c r="F51" s="1"/>
      <c r="G51" s="1"/>
      <c r="H51" s="1"/>
      <c r="I51" s="1"/>
      <c r="J51" s="1"/>
      <c r="K51" s="1"/>
      <c r="L51" s="1"/>
      <c r="M51" s="1"/>
      <c r="N51" s="1"/>
      <c r="O51" s="1"/>
      <c r="P51" s="1"/>
      <c r="Q51" s="1"/>
      <c r="R51" s="1"/>
      <c r="S51" s="273"/>
      <c r="T51" s="274"/>
      <c r="U51" s="274"/>
      <c r="V51" s="274"/>
      <c r="W51" s="274"/>
      <c r="X51" s="274"/>
      <c r="Y51" s="274"/>
      <c r="Z51" s="274"/>
      <c r="AA51" s="274"/>
      <c r="AB51" s="274"/>
      <c r="AC51" s="274"/>
      <c r="AD51" s="274"/>
      <c r="AE51" s="274"/>
      <c r="AF51" s="274"/>
      <c r="AG51" s="274"/>
      <c r="AH51" s="274"/>
      <c r="AI51" s="274"/>
      <c r="AJ51" s="274"/>
      <c r="AK51" s="274"/>
      <c r="AL51" s="274"/>
      <c r="AM51" s="274"/>
      <c r="AN51" s="274"/>
      <c r="AO51" s="274"/>
      <c r="AP51" s="274"/>
      <c r="AQ51" s="274"/>
      <c r="AR51" s="274"/>
      <c r="AS51" s="274"/>
      <c r="AT51" s="274"/>
      <c r="AU51" s="274"/>
      <c r="AV51" s="274"/>
      <c r="AW51" s="274"/>
      <c r="AX51" s="274"/>
      <c r="AY51" s="274"/>
      <c r="AZ51" s="274"/>
      <c r="BA51" s="274"/>
      <c r="BB51" s="274"/>
      <c r="BC51" s="274"/>
      <c r="BD51" s="274"/>
      <c r="BE51" s="274"/>
      <c r="BF51" s="274"/>
      <c r="BG51" s="274"/>
      <c r="BH51" s="274"/>
      <c r="BI51" s="274"/>
      <c r="BJ51" s="274"/>
      <c r="BK51" s="275"/>
    </row>
    <row r="52" ht="15.75" customHeight="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row>
    <row r="53" ht="15.75" customHeight="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row>
    <row r="54" ht="15.75" customHeight="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row>
    <row r="55" ht="15.75" customHeight="1">
      <c r="C55" t="s">
        <v>61</v>
      </c>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row>
    <row r="56" ht="15.75" customHeight="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row>
    <row r="57" ht="15.75" customHeight="1">
      <c r="C57" t="s">
        <v>62</v>
      </c>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row>
    <row r="58" ht="15.75" customHeight="1">
      <c r="D58" s="276" t="s">
        <v>63</v>
      </c>
      <c r="E58" t="s">
        <v>64</v>
      </c>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row>
    <row r="59" ht="15.75" customHeight="1">
      <c r="D59" s="276" t="s">
        <v>63</v>
      </c>
      <c r="E59" t="s">
        <v>65</v>
      </c>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row>
    <row r="60" ht="15.75" customHeight="1">
      <c r="D60" s="276" t="s">
        <v>63</v>
      </c>
      <c r="E60" t="s">
        <v>66</v>
      </c>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row>
    <row r="61" ht="15.75" customHeight="1">
      <c r="D61" s="276" t="s">
        <v>63</v>
      </c>
      <c r="E61" t="s">
        <v>67</v>
      </c>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row>
    <row r="62" ht="15.75" customHeight="1">
      <c r="D62" s="276" t="s">
        <v>63</v>
      </c>
      <c r="E62" t="s">
        <v>68</v>
      </c>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row>
    <row r="63" ht="15.75" customHeight="1">
      <c r="C63" t="s">
        <v>69</v>
      </c>
      <c r="D63" s="276"/>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row>
    <row r="64" ht="15.75" customHeight="1">
      <c r="C64">
        <v>1</v>
      </c>
      <c r="D64" t="s">
        <v>70</v>
      </c>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row>
    <row r="65" ht="15.75" customHeight="1">
      <c r="D65" s="277" t="s">
        <v>63</v>
      </c>
      <c r="E65" t="s">
        <v>71</v>
      </c>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row>
    <row r="66" ht="15.75" customHeight="1">
      <c r="D66" s="277" t="s">
        <v>63</v>
      </c>
      <c r="E66" t="s">
        <v>72</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row>
    <row r="67" ht="15.75" customHeight="1">
      <c r="D67" s="277" t="s">
        <v>63</v>
      </c>
      <c r="E67" t="s">
        <v>73</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row>
    <row r="68" ht="15.75" customHeight="1">
      <c r="D68" s="277" t="s">
        <v>63</v>
      </c>
      <c r="E68" t="s">
        <v>74</v>
      </c>
      <c r="F68" s="1"/>
      <c r="G68" s="1"/>
      <c r="H68" s="1"/>
      <c r="I68" s="1"/>
    </row>
    <row r="69" ht="15.75" customHeight="1">
      <c r="D69" s="277" t="s">
        <v>63</v>
      </c>
      <c r="E69" s="278" t="s">
        <v>75</v>
      </c>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row>
    <row r="70" ht="15.75" customHeight="1">
      <c r="D70" s="277" t="s">
        <v>63</v>
      </c>
      <c r="E70" t="s">
        <v>76</v>
      </c>
      <c r="F70" s="1"/>
      <c r="G70" s="1"/>
      <c r="H70" s="1"/>
      <c r="I70" s="1"/>
    </row>
    <row r="71" ht="15.75" customHeight="1">
      <c r="D71" s="277" t="s">
        <v>63</v>
      </c>
      <c r="E71" t="s">
        <v>77</v>
      </c>
    </row>
    <row r="72" ht="15.75" customHeight="1">
      <c r="C72">
        <v>2</v>
      </c>
      <c r="D72" t="s">
        <v>78</v>
      </c>
    </row>
    <row r="73" ht="15.75" customHeight="1">
      <c r="D73" s="276" t="s">
        <v>63</v>
      </c>
      <c r="E73" t="s">
        <v>79</v>
      </c>
    </row>
    <row r="74" ht="15.75" customHeight="1">
      <c r="D74" s="276" t="s">
        <v>63</v>
      </c>
      <c r="E74" t="s">
        <v>80</v>
      </c>
    </row>
    <row r="75" ht="15.75" customHeight="1">
      <c r="D75" s="276" t="s">
        <v>63</v>
      </c>
      <c r="E75" t="s">
        <v>81</v>
      </c>
    </row>
    <row r="76" ht="15.75" customHeight="1">
      <c r="C76">
        <v>3</v>
      </c>
      <c r="D76" t="s">
        <v>82</v>
      </c>
    </row>
    <row r="77" ht="15.75" customHeight="1">
      <c r="D77" s="276" t="s">
        <v>63</v>
      </c>
      <c r="E77" t="s">
        <v>83</v>
      </c>
    </row>
    <row r="78" ht="15.75" customHeight="1">
      <c r="D78" s="276" t="s">
        <v>63</v>
      </c>
      <c r="E78" t="s">
        <v>84</v>
      </c>
    </row>
    <row r="79" ht="15.75" customHeight="1">
      <c r="D79" s="276" t="s">
        <v>63</v>
      </c>
      <c r="E79" t="s">
        <v>85</v>
      </c>
    </row>
    <row r="80" ht="15.75" customHeight="1">
      <c r="D80" s="276" t="s">
        <v>63</v>
      </c>
      <c r="E80" t="s">
        <v>86</v>
      </c>
    </row>
    <row r="81" ht="15.75" customHeight="1">
      <c r="D81" s="276" t="s">
        <v>63</v>
      </c>
      <c r="E81" t="s">
        <v>87</v>
      </c>
    </row>
    <row r="82" ht="15.75" customHeight="1">
      <c r="D82" s="276" t="s">
        <v>63</v>
      </c>
      <c r="E82" t="s">
        <v>88</v>
      </c>
    </row>
    <row r="83" ht="15.75" customHeight="1">
      <c r="C83" t="s">
        <v>89</v>
      </c>
    </row>
    <row r="84" ht="15.75" customHeight="1">
      <c r="D84" s="276" t="s">
        <v>63</v>
      </c>
      <c r="E84" t="s">
        <v>90</v>
      </c>
    </row>
    <row r="85" ht="15.75" customHeight="1">
      <c r="D85" s="276" t="s">
        <v>63</v>
      </c>
      <c r="E85" t="s">
        <v>91</v>
      </c>
    </row>
    <row r="86" ht="15.75" customHeight="1"/>
    <row r="87" ht="15.75" customHeight="1"/>
    <row r="88" ht="15.75" customHeight="1">
      <c r="C88" t="s">
        <v>92</v>
      </c>
    </row>
    <row r="89" ht="15.75" customHeight="1">
      <c r="D89" s="276" t="s">
        <v>63</v>
      </c>
      <c r="E89" t="s">
        <v>93</v>
      </c>
    </row>
    <row r="90" ht="15.75" customHeight="1">
      <c r="D90" s="276" t="s">
        <v>63</v>
      </c>
      <c r="E90" t="s">
        <v>94</v>
      </c>
    </row>
    <row r="91" ht="15.75" customHeight="1">
      <c r="D91" s="276" t="s">
        <v>63</v>
      </c>
      <c r="E91" s="279" t="s">
        <v>95</v>
      </c>
    </row>
    <row r="92" ht="15.75" customHeight="1">
      <c r="D92" s="276" t="s">
        <v>63</v>
      </c>
      <c r="E92" t="s">
        <v>96</v>
      </c>
    </row>
    <row r="93" ht="15.75" customHeight="1">
      <c r="D93" s="276"/>
    </row>
    <row r="94" ht="15.75" customHeight="1">
      <c r="D94" s="276"/>
    </row>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26">
    <mergeCell ref="G1:M1"/>
    <mergeCell ref="S1:BK4"/>
    <mergeCell ref="G2:M2"/>
    <mergeCell ref="I3:N3"/>
    <mergeCell ref="G6:K6"/>
    <mergeCell ref="T6:T7"/>
    <mergeCell ref="U6:U7"/>
    <mergeCell ref="V6:V7"/>
    <mergeCell ref="W6:Z7"/>
    <mergeCell ref="AA6:AF6"/>
    <mergeCell ref="AG6:AJ7"/>
    <mergeCell ref="AK6:AP6"/>
    <mergeCell ref="AQ6:AT7"/>
    <mergeCell ref="AU6:AZ6"/>
    <mergeCell ref="BA6:BD7"/>
    <mergeCell ref="BE6:BJ6"/>
    <mergeCell ref="I7:J7"/>
    <mergeCell ref="AA7:AB7"/>
    <mergeCell ref="AC7:AF7"/>
    <mergeCell ref="AK7:AL7"/>
    <mergeCell ref="AM7:AP7"/>
    <mergeCell ref="AU7:AV7"/>
    <mergeCell ref="AW7:AZ7"/>
    <mergeCell ref="BE7:BF7"/>
    <mergeCell ref="BG7:BJ7"/>
    <mergeCell ref="T8:V13"/>
    <mergeCell ref="W8:X10"/>
    <mergeCell ref="Y8:Y10"/>
    <mergeCell ref="Z8:Z10"/>
    <mergeCell ref="AG8:AH10"/>
    <mergeCell ref="AI8:AI10"/>
    <mergeCell ref="AJ8:AJ10"/>
    <mergeCell ref="AQ8:AR10"/>
    <mergeCell ref="AS8:AS10"/>
    <mergeCell ref="AT8:AT10"/>
    <mergeCell ref="BA8:BB10"/>
    <mergeCell ref="BC8:BC10"/>
    <mergeCell ref="BD8:BD10"/>
    <mergeCell ref="AA9:AB9"/>
    <mergeCell ref="AK9:AL9"/>
    <mergeCell ref="AU9:AV9"/>
    <mergeCell ref="BE9:BF9"/>
    <mergeCell ref="AA10:AB13"/>
    <mergeCell ref="AC10:AC13"/>
    <mergeCell ref="AD10:AD13"/>
    <mergeCell ref="AE10:AE13"/>
    <mergeCell ref="AF10:AF13"/>
    <mergeCell ref="AK10:AL13"/>
    <mergeCell ref="AM10:AM13"/>
    <mergeCell ref="AN10:AN13"/>
    <mergeCell ref="AO10:AO13"/>
    <mergeCell ref="AP10:AP13"/>
    <mergeCell ref="AU10:AV13"/>
    <mergeCell ref="AW10:AW13"/>
    <mergeCell ref="AX10:AX13"/>
    <mergeCell ref="AY10:AY13"/>
    <mergeCell ref="AZ10:AZ13"/>
    <mergeCell ref="BE10:BF13"/>
    <mergeCell ref="BG10:BG13"/>
    <mergeCell ref="BH10:BH13"/>
    <mergeCell ref="BI10:BI13"/>
    <mergeCell ref="BJ10:BJ13"/>
    <mergeCell ref="W11:X11"/>
    <mergeCell ref="AG11:AH11"/>
    <mergeCell ref="AQ11:AR11"/>
    <mergeCell ref="BA11:BB11"/>
    <mergeCell ref="I12:J12"/>
    <mergeCell ref="W12:X12"/>
    <mergeCell ref="AG12:AH12"/>
    <mergeCell ref="AQ12:AR12"/>
    <mergeCell ref="BA12:BB12"/>
    <mergeCell ref="W13:X13"/>
    <mergeCell ref="AG13:AH13"/>
    <mergeCell ref="AQ13:AR13"/>
    <mergeCell ref="BA13:BB13"/>
    <mergeCell ref="T14:V18"/>
    <mergeCell ref="W14:Z14"/>
    <mergeCell ref="AA14:AF14"/>
    <mergeCell ref="AG14:AJ14"/>
    <mergeCell ref="AK14:AP14"/>
    <mergeCell ref="AQ14:AT14"/>
    <mergeCell ref="AU14:AZ14"/>
    <mergeCell ref="BA14:BD14"/>
    <mergeCell ref="BE14:BJ14"/>
    <mergeCell ref="I15:J15"/>
    <mergeCell ref="W15:X15"/>
    <mergeCell ref="AA15:AC18"/>
    <mergeCell ref="AD15:AF18"/>
    <mergeCell ref="AG15:AH15"/>
    <mergeCell ref="AK15:AM18"/>
    <mergeCell ref="AN15:AP18"/>
    <mergeCell ref="AQ15:AR15"/>
    <mergeCell ref="AU15:AW18"/>
    <mergeCell ref="AX15:AZ18"/>
    <mergeCell ref="BA15:BB15"/>
    <mergeCell ref="BE15:BG18"/>
    <mergeCell ref="BH15:BJ18"/>
    <mergeCell ref="I16:J16"/>
    <mergeCell ref="W16:X16"/>
    <mergeCell ref="AG16:AH16"/>
    <mergeCell ref="AQ16:AR16"/>
    <mergeCell ref="BA16:BB16"/>
    <mergeCell ref="I17:J17"/>
    <mergeCell ref="W17:X17"/>
    <mergeCell ref="AG17:AH17"/>
    <mergeCell ref="AQ17:AR17"/>
    <mergeCell ref="BA17:BB17"/>
    <mergeCell ref="W18:X18"/>
    <mergeCell ref="AG18:AH18"/>
    <mergeCell ref="AQ18:AR18"/>
    <mergeCell ref="BA18:BB18"/>
    <mergeCell ref="T19:V21"/>
    <mergeCell ref="W19:Z19"/>
    <mergeCell ref="AD19:AF19"/>
    <mergeCell ref="AG19:AJ19"/>
    <mergeCell ref="AN19:AP19"/>
    <mergeCell ref="AQ19:AT19"/>
    <mergeCell ref="AX19:AZ19"/>
    <mergeCell ref="BA19:BD19"/>
    <mergeCell ref="BH19:BJ19"/>
    <mergeCell ref="W20:Z20"/>
    <mergeCell ref="AA20:AB20"/>
    <mergeCell ref="AD20:AF20"/>
    <mergeCell ref="AG20:AJ20"/>
    <mergeCell ref="AK20:AL20"/>
    <mergeCell ref="AN20:AP20"/>
    <mergeCell ref="AQ20:AT20"/>
    <mergeCell ref="AU20:AV20"/>
    <mergeCell ref="AX20:AZ20"/>
    <mergeCell ref="BA20:BD20"/>
    <mergeCell ref="BE20:BF20"/>
    <mergeCell ref="BH20:BJ20"/>
    <mergeCell ref="W21:Z21"/>
    <mergeCell ref="AD21:AF21"/>
    <mergeCell ref="AG21:AJ21"/>
    <mergeCell ref="AN21:AP21"/>
    <mergeCell ref="AQ21:AT21"/>
    <mergeCell ref="AX21:AZ21"/>
    <mergeCell ref="BA21:BD21"/>
    <mergeCell ref="BH21:BJ21"/>
    <mergeCell ref="T22:V26"/>
    <mergeCell ref="W22:Z22"/>
    <mergeCell ref="AA22:AB26"/>
    <mergeCell ref="AC22:AC26"/>
    <mergeCell ref="AD22:AF26"/>
    <mergeCell ref="AG22:AJ22"/>
    <mergeCell ref="AK22:AL26"/>
    <mergeCell ref="AM22:AM26"/>
    <mergeCell ref="AN22:AP26"/>
    <mergeCell ref="AQ22:AT22"/>
    <mergeCell ref="AU22:AV26"/>
    <mergeCell ref="AW22:AW26"/>
    <mergeCell ref="AX22:AZ26"/>
    <mergeCell ref="BA22:BD22"/>
    <mergeCell ref="BE22:BF26"/>
    <mergeCell ref="BG22:BG26"/>
    <mergeCell ref="BH22:BJ26"/>
    <mergeCell ref="W23:X23"/>
    <mergeCell ref="AG23:AH23"/>
    <mergeCell ref="AQ23:AR23"/>
    <mergeCell ref="BA23:BB23"/>
    <mergeCell ref="W24:X24"/>
    <mergeCell ref="AG24:AH24"/>
    <mergeCell ref="AQ24:AR24"/>
    <mergeCell ref="BA24:BB24"/>
    <mergeCell ref="W25:X25"/>
    <mergeCell ref="AG25:AH25"/>
    <mergeCell ref="AQ25:AR25"/>
    <mergeCell ref="BA25:BB25"/>
    <mergeCell ref="W26:X26"/>
    <mergeCell ref="AG26:AH26"/>
    <mergeCell ref="AQ26:AR26"/>
    <mergeCell ref="BA26:BB26"/>
    <mergeCell ref="T30:T31"/>
    <mergeCell ref="U30:U31"/>
    <mergeCell ref="V30:V31"/>
    <mergeCell ref="W30:Z31"/>
    <mergeCell ref="AA30:AF30"/>
    <mergeCell ref="AG30:AJ31"/>
    <mergeCell ref="AK30:AP30"/>
    <mergeCell ref="AQ30:AT31"/>
    <mergeCell ref="AU30:AZ30"/>
    <mergeCell ref="BA30:BD31"/>
    <mergeCell ref="BE30:BH30"/>
    <mergeCell ref="AA31:AB31"/>
    <mergeCell ref="AC31:AF31"/>
    <mergeCell ref="AK31:AL31"/>
    <mergeCell ref="AM31:AP31"/>
    <mergeCell ref="AU31:AV31"/>
    <mergeCell ref="AW31:AZ31"/>
    <mergeCell ref="BE31:BH37"/>
    <mergeCell ref="T32:V37"/>
    <mergeCell ref="W32:X34"/>
    <mergeCell ref="Y32:Y34"/>
    <mergeCell ref="Z32:Z34"/>
    <mergeCell ref="AG32:AH34"/>
    <mergeCell ref="AI32:AI34"/>
    <mergeCell ref="AJ32:AJ34"/>
    <mergeCell ref="AQ32:AR34"/>
    <mergeCell ref="AS32:AS34"/>
    <mergeCell ref="AT32:AT34"/>
    <mergeCell ref="BA32:BB34"/>
    <mergeCell ref="BC32:BC34"/>
    <mergeCell ref="BD32:BD34"/>
    <mergeCell ref="AA33:AB33"/>
    <mergeCell ref="AK33:AL33"/>
    <mergeCell ref="AU33:AV33"/>
    <mergeCell ref="AA34:AB37"/>
    <mergeCell ref="AC34:AC37"/>
    <mergeCell ref="AD34:AD37"/>
    <mergeCell ref="AE34:AE37"/>
    <mergeCell ref="AF34:AF37"/>
    <mergeCell ref="AK34:AL37"/>
    <mergeCell ref="AM34:AM37"/>
    <mergeCell ref="AN34:AN37"/>
    <mergeCell ref="AO34:AO37"/>
    <mergeCell ref="AP34:AP37"/>
    <mergeCell ref="AU34:AV37"/>
    <mergeCell ref="AW34:AW37"/>
    <mergeCell ref="AX34:AX37"/>
    <mergeCell ref="AY34:AY37"/>
    <mergeCell ref="AZ34:AZ37"/>
    <mergeCell ref="W35:X35"/>
    <mergeCell ref="AG35:AH35"/>
    <mergeCell ref="AQ35:AR35"/>
    <mergeCell ref="BA35:BB35"/>
    <mergeCell ref="W36:X36"/>
    <mergeCell ref="AG36:AH36"/>
    <mergeCell ref="AQ36:AR36"/>
    <mergeCell ref="BA36:BB36"/>
    <mergeCell ref="W37:X37"/>
    <mergeCell ref="AG37:AH37"/>
    <mergeCell ref="AQ37:AR37"/>
    <mergeCell ref="BA37:BB37"/>
    <mergeCell ref="T38:V42"/>
    <mergeCell ref="W38:Z38"/>
    <mergeCell ref="AA38:AF38"/>
    <mergeCell ref="AG38:AJ38"/>
    <mergeCell ref="AK38:AP38"/>
    <mergeCell ref="AQ38:AT38"/>
    <mergeCell ref="AU38:AZ38"/>
    <mergeCell ref="BA38:BD38"/>
    <mergeCell ref="BE38:BH38"/>
    <mergeCell ref="W39:X39"/>
    <mergeCell ref="AA39:AC42"/>
    <mergeCell ref="AD39:AF42"/>
    <mergeCell ref="AG39:AH39"/>
    <mergeCell ref="AK39:AM42"/>
    <mergeCell ref="AN39:AP42"/>
    <mergeCell ref="AQ39:AR39"/>
    <mergeCell ref="AU39:AW42"/>
    <mergeCell ref="AX39:AZ42"/>
    <mergeCell ref="BA39:BB39"/>
    <mergeCell ref="BE39:BF42"/>
    <mergeCell ref="BG39:BH42"/>
    <mergeCell ref="W40:X40"/>
    <mergeCell ref="AG40:AH40"/>
    <mergeCell ref="AQ40:AR40"/>
    <mergeCell ref="BA40:BB40"/>
    <mergeCell ref="W41:X41"/>
    <mergeCell ref="AG41:AH41"/>
    <mergeCell ref="AQ41:AR41"/>
    <mergeCell ref="BA41:BB41"/>
    <mergeCell ref="W42:X42"/>
    <mergeCell ref="AG42:AH42"/>
    <mergeCell ref="AQ42:AR42"/>
    <mergeCell ref="BA42:BB42"/>
    <mergeCell ref="T43:V45"/>
    <mergeCell ref="W43:Z43"/>
    <mergeCell ref="AD43:AF43"/>
    <mergeCell ref="AG43:AJ43"/>
    <mergeCell ref="AN43:AP43"/>
    <mergeCell ref="AQ43:AT43"/>
    <mergeCell ref="AX43:AZ43"/>
    <mergeCell ref="BA43:BD43"/>
    <mergeCell ref="W44:Z44"/>
    <mergeCell ref="AA44:AB44"/>
    <mergeCell ref="AD44:AF44"/>
    <mergeCell ref="AG44:AJ44"/>
    <mergeCell ref="AK44:AL44"/>
    <mergeCell ref="AN44:AP44"/>
    <mergeCell ref="AQ44:AT44"/>
    <mergeCell ref="AU44:AV44"/>
    <mergeCell ref="AX44:AZ44"/>
    <mergeCell ref="BA44:BD44"/>
    <mergeCell ref="BE44:BF44"/>
    <mergeCell ref="W45:Z45"/>
    <mergeCell ref="AD45:AF45"/>
    <mergeCell ref="AG45:AJ45"/>
    <mergeCell ref="AN45:AP45"/>
    <mergeCell ref="AQ45:AT45"/>
    <mergeCell ref="AX45:AZ45"/>
    <mergeCell ref="BA45:BD45"/>
    <mergeCell ref="T46:V50"/>
    <mergeCell ref="W46:Z46"/>
    <mergeCell ref="AA46:AB50"/>
    <mergeCell ref="AC46:AC50"/>
    <mergeCell ref="AD46:AF50"/>
    <mergeCell ref="AG46:AJ46"/>
    <mergeCell ref="AK46:AL50"/>
    <mergeCell ref="AM46:AM50"/>
    <mergeCell ref="AN46:AP50"/>
    <mergeCell ref="AQ46:AT46"/>
    <mergeCell ref="AU46:AV50"/>
    <mergeCell ref="AW46:AW50"/>
    <mergeCell ref="AX46:AZ50"/>
    <mergeCell ref="BA46:BD46"/>
    <mergeCell ref="BE46:BF50"/>
    <mergeCell ref="BG46:BG50"/>
    <mergeCell ref="BH46:BH50"/>
    <mergeCell ref="W47:X47"/>
    <mergeCell ref="AG47:AH47"/>
    <mergeCell ref="AQ47:AR47"/>
    <mergeCell ref="BA47:BB47"/>
    <mergeCell ref="W48:X48"/>
    <mergeCell ref="AG48:AH48"/>
    <mergeCell ref="AQ48:AR48"/>
    <mergeCell ref="BA48:BB48"/>
    <mergeCell ref="W49:X49"/>
    <mergeCell ref="AG49:AH49"/>
    <mergeCell ref="AQ49:AR49"/>
    <mergeCell ref="BA49:BB49"/>
    <mergeCell ref="W50:X50"/>
    <mergeCell ref="AG50:AH50"/>
    <mergeCell ref="AQ50:AR50"/>
    <mergeCell ref="BA50:BB50"/>
  </mergeCells>
  <dataValidations count="2" disablePrompts="0">
    <dataValidation sqref="AC8 AM8 AW8 BG8 I21:I22 AC32 AM32 AW32" type="list" allowBlank="1" errorStyle="stop" imeMode="noControl" operator="between" showDropDown="0" showErrorMessage="1" showInputMessage="0">
      <formula1>data_tabel!$G$2:$G$51</formula1>
    </dataValidation>
    <dataValidation sqref="I13:I14 AA20 AK20 AU20 BE20 AA44 AK44 AU44 BE44" type="list" allowBlank="1" errorStyle="stop" imeMode="noControl" operator="between" showDropDown="0" showErrorMessage="1" showInputMessage="0">
      <formula1>data_tabel!$A$2:$A$6</formula1>
    </dataValidation>
  </dataValidations>
  <hyperlinks>
    <hyperlink r:id="rId1" ref="I3"/>
  </hyperlinks>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4.43" defaultRowHeight="15" customHeight="1"/>
  <cols>
    <col customWidth="1" min="1" max="1" width="19.140000000000001"/>
    <col customWidth="1" min="2" max="2" width="8.7100000000000009"/>
    <col customWidth="1" min="3" max="3" width="6"/>
    <col customWidth="1" min="4" max="26" width="8.7100000000000009"/>
  </cols>
  <sheetData>
    <row r="1">
      <c r="A1" s="280" t="s">
        <v>97</v>
      </c>
      <c r="B1" s="36"/>
      <c r="C1" s="74"/>
      <c r="F1" s="280" t="s">
        <v>98</v>
      </c>
      <c r="G1" s="36"/>
      <c r="H1" s="74"/>
    </row>
    <row r="2">
      <c r="A2" s="281" t="s">
        <v>99</v>
      </c>
      <c r="B2" s="282">
        <v>3.7000000000000002</v>
      </c>
      <c r="C2" s="34" t="s">
        <v>7</v>
      </c>
      <c r="F2" s="283" t="s">
        <v>100</v>
      </c>
      <c r="G2" s="284">
        <v>1</v>
      </c>
      <c r="H2" s="284">
        <v>99</v>
      </c>
    </row>
    <row r="3">
      <c r="A3" s="281" t="s">
        <v>35</v>
      </c>
      <c r="B3" s="282">
        <v>7.25</v>
      </c>
      <c r="C3" s="34" t="s">
        <v>7</v>
      </c>
      <c r="F3" s="283" t="s">
        <v>101</v>
      </c>
      <c r="G3" s="284">
        <v>2</v>
      </c>
      <c r="H3" s="284">
        <v>98</v>
      </c>
    </row>
    <row r="4">
      <c r="A4" s="281" t="s">
        <v>46</v>
      </c>
      <c r="B4" s="282">
        <v>10.380000000000001</v>
      </c>
      <c r="C4" s="34" t="s">
        <v>7</v>
      </c>
      <c r="F4" s="283" t="s">
        <v>102</v>
      </c>
      <c r="G4" s="284">
        <v>3</v>
      </c>
      <c r="H4" s="284">
        <v>97</v>
      </c>
    </row>
    <row r="5">
      <c r="A5" s="281" t="s">
        <v>103</v>
      </c>
      <c r="B5" s="282">
        <v>14.1</v>
      </c>
      <c r="C5" s="34" t="s">
        <v>7</v>
      </c>
      <c r="F5" s="283" t="s">
        <v>104</v>
      </c>
      <c r="G5" s="284">
        <v>4</v>
      </c>
      <c r="H5" s="284">
        <v>96</v>
      </c>
    </row>
    <row r="6">
      <c r="A6" s="281" t="s">
        <v>105</v>
      </c>
      <c r="B6" s="282">
        <v>17.449999999999999</v>
      </c>
      <c r="C6" s="34" t="s">
        <v>7</v>
      </c>
      <c r="F6" s="283" t="s">
        <v>106</v>
      </c>
      <c r="G6" s="284">
        <v>5</v>
      </c>
      <c r="H6" s="284">
        <v>95</v>
      </c>
    </row>
    <row r="7">
      <c r="A7" s="280" t="s">
        <v>107</v>
      </c>
      <c r="B7" s="36"/>
      <c r="C7" s="74"/>
      <c r="F7" s="283" t="s">
        <v>108</v>
      </c>
      <c r="G7" s="284">
        <v>6</v>
      </c>
      <c r="H7" s="284">
        <v>94</v>
      </c>
    </row>
    <row r="8">
      <c r="A8" s="284" t="s">
        <v>109</v>
      </c>
      <c r="B8" s="285">
        <v>0.00035</v>
      </c>
      <c r="C8" s="34" t="s">
        <v>7</v>
      </c>
      <c r="F8" s="283" t="s">
        <v>110</v>
      </c>
      <c r="G8" s="284">
        <v>7</v>
      </c>
      <c r="H8" s="284">
        <v>93</v>
      </c>
    </row>
    <row r="9">
      <c r="F9" s="283" t="s">
        <v>111</v>
      </c>
      <c r="G9" s="284">
        <v>8</v>
      </c>
      <c r="H9" s="284">
        <v>92</v>
      </c>
    </row>
    <row r="10">
      <c r="F10" s="283" t="s">
        <v>112</v>
      </c>
      <c r="G10" s="284">
        <v>9</v>
      </c>
      <c r="H10" s="284">
        <v>91</v>
      </c>
    </row>
    <row r="11">
      <c r="A11" s="280" t="s">
        <v>113</v>
      </c>
      <c r="B11" s="36"/>
      <c r="C11" s="74"/>
      <c r="F11" s="283" t="s">
        <v>114</v>
      </c>
      <c r="G11" s="284">
        <v>10</v>
      </c>
      <c r="H11" s="284">
        <v>90</v>
      </c>
    </row>
    <row r="12">
      <c r="A12" s="284" t="s">
        <v>25</v>
      </c>
      <c r="B12" s="286">
        <v>0.29999999999999999</v>
      </c>
      <c r="C12" s="34" t="s">
        <v>7</v>
      </c>
      <c r="F12" s="283" t="s">
        <v>115</v>
      </c>
      <c r="G12" s="284">
        <v>11</v>
      </c>
      <c r="H12" s="284">
        <v>89</v>
      </c>
    </row>
    <row r="13">
      <c r="A13" s="284" t="s">
        <v>116</v>
      </c>
      <c r="B13" s="286">
        <v>0.10000000000000001</v>
      </c>
      <c r="C13" s="34" t="s">
        <v>7</v>
      </c>
      <c r="F13" s="283" t="s">
        <v>117</v>
      </c>
      <c r="G13" s="284">
        <v>12</v>
      </c>
      <c r="H13" s="284">
        <v>88</v>
      </c>
    </row>
    <row r="14">
      <c r="A14" s="284" t="s">
        <v>118</v>
      </c>
      <c r="B14" s="286">
        <v>0.25</v>
      </c>
      <c r="C14" s="34" t="s">
        <v>7</v>
      </c>
      <c r="F14" s="283" t="s">
        <v>119</v>
      </c>
      <c r="G14" s="284">
        <v>13</v>
      </c>
      <c r="H14" s="284">
        <v>87</v>
      </c>
    </row>
    <row r="15">
      <c r="A15" s="287"/>
      <c r="B15" s="287"/>
      <c r="C15" s="287"/>
      <c r="F15" s="283" t="s">
        <v>120</v>
      </c>
      <c r="G15" s="284">
        <v>14</v>
      </c>
      <c r="H15" s="284">
        <v>86</v>
      </c>
    </row>
    <row r="16">
      <c r="A16" s="1"/>
      <c r="B16" s="288"/>
      <c r="C16" s="1"/>
      <c r="F16" s="283" t="s">
        <v>121</v>
      </c>
      <c r="G16" s="284">
        <v>15</v>
      </c>
      <c r="H16" s="284">
        <v>85</v>
      </c>
    </row>
    <row r="17">
      <c r="A17" s="1"/>
      <c r="B17" s="288"/>
      <c r="C17" s="1"/>
      <c r="F17" s="283" t="s">
        <v>122</v>
      </c>
      <c r="G17" s="284">
        <v>16</v>
      </c>
      <c r="H17" s="284">
        <v>84</v>
      </c>
    </row>
    <row r="18">
      <c r="A18" s="1"/>
      <c r="B18" s="288"/>
      <c r="C18" s="1"/>
      <c r="F18" s="283" t="s">
        <v>123</v>
      </c>
      <c r="G18" s="284">
        <v>17</v>
      </c>
      <c r="H18" s="284">
        <v>83</v>
      </c>
    </row>
    <row r="19">
      <c r="A19" s="289"/>
      <c r="B19" s="289"/>
      <c r="C19" s="289"/>
      <c r="F19" s="283" t="s">
        <v>124</v>
      </c>
      <c r="G19" s="284">
        <v>18</v>
      </c>
      <c r="H19" s="284">
        <v>82</v>
      </c>
    </row>
    <row r="20">
      <c r="A20" s="1"/>
      <c r="B20" s="1"/>
      <c r="C20" s="1"/>
      <c r="F20" s="283" t="s">
        <v>125</v>
      </c>
      <c r="G20" s="284">
        <v>19</v>
      </c>
      <c r="H20" s="284">
        <v>81</v>
      </c>
    </row>
    <row r="21" ht="15.75" customHeight="1">
      <c r="A21" s="1"/>
      <c r="B21" s="1"/>
      <c r="C21" s="1"/>
      <c r="F21" s="283" t="s">
        <v>126</v>
      </c>
      <c r="G21" s="284">
        <v>20</v>
      </c>
      <c r="H21" s="284">
        <v>80</v>
      </c>
    </row>
    <row r="22" ht="15.75" customHeight="1">
      <c r="A22" s="280" t="s">
        <v>127</v>
      </c>
      <c r="B22" s="36"/>
      <c r="C22" s="74"/>
      <c r="F22" s="283" t="s">
        <v>128</v>
      </c>
      <c r="G22" s="284">
        <v>21</v>
      </c>
      <c r="H22" s="284">
        <v>79</v>
      </c>
    </row>
    <row r="23" ht="15.75" customHeight="1">
      <c r="A23" s="284" t="s">
        <v>25</v>
      </c>
      <c r="B23" s="290">
        <v>0.29999999999999999</v>
      </c>
      <c r="C23" s="34" t="s">
        <v>7</v>
      </c>
      <c r="F23" s="283" t="s">
        <v>129</v>
      </c>
      <c r="G23" s="284">
        <v>22</v>
      </c>
      <c r="H23" s="284">
        <v>78</v>
      </c>
    </row>
    <row r="24" ht="15.75" customHeight="1">
      <c r="A24" s="284" t="s">
        <v>116</v>
      </c>
      <c r="B24" s="290">
        <v>0.10000000000000001</v>
      </c>
      <c r="C24" s="34" t="s">
        <v>7</v>
      </c>
      <c r="F24" s="283" t="s">
        <v>130</v>
      </c>
      <c r="G24" s="284">
        <v>23</v>
      </c>
      <c r="H24" s="284">
        <v>77</v>
      </c>
    </row>
    <row r="25" ht="15.75" customHeight="1">
      <c r="A25" s="284" t="s">
        <v>118</v>
      </c>
      <c r="B25" s="290">
        <v>0.25</v>
      </c>
      <c r="C25" s="34" t="s">
        <v>7</v>
      </c>
      <c r="F25" s="283" t="s">
        <v>131</v>
      </c>
      <c r="G25" s="284">
        <v>24</v>
      </c>
      <c r="H25" s="284">
        <v>76</v>
      </c>
    </row>
    <row r="26" ht="15.75" customHeight="1">
      <c r="A26" s="284" t="s">
        <v>109</v>
      </c>
      <c r="B26" s="33">
        <v>0.00035</v>
      </c>
      <c r="C26" s="34" t="s">
        <v>7</v>
      </c>
      <c r="F26" s="283" t="s">
        <v>132</v>
      </c>
      <c r="G26" s="284">
        <v>25</v>
      </c>
      <c r="H26" s="284">
        <v>75</v>
      </c>
    </row>
    <row r="27" ht="15.75" customHeight="1">
      <c r="A27" s="291" t="s">
        <v>45</v>
      </c>
      <c r="B27" s="36"/>
      <c r="C27" s="74"/>
      <c r="F27" s="283" t="s">
        <v>133</v>
      </c>
      <c r="G27" s="284">
        <v>26</v>
      </c>
      <c r="H27" s="284">
        <v>74</v>
      </c>
    </row>
    <row r="28" ht="15.75" customHeight="1">
      <c r="A28" s="281" t="s">
        <v>99</v>
      </c>
      <c r="B28" s="292">
        <v>3.7000000000000002</v>
      </c>
      <c r="C28" s="34" t="s">
        <v>7</v>
      </c>
      <c r="F28" s="283" t="s">
        <v>134</v>
      </c>
      <c r="G28" s="284">
        <v>27</v>
      </c>
      <c r="H28" s="284">
        <v>73</v>
      </c>
    </row>
    <row r="29" ht="15.75" customHeight="1">
      <c r="A29" s="281" t="s">
        <v>35</v>
      </c>
      <c r="B29" s="292">
        <v>7.25</v>
      </c>
      <c r="C29" s="34" t="s">
        <v>7</v>
      </c>
      <c r="F29" s="283" t="s">
        <v>135</v>
      </c>
      <c r="G29" s="284">
        <v>28</v>
      </c>
      <c r="H29" s="284">
        <v>72</v>
      </c>
    </row>
    <row r="30" ht="15.75" customHeight="1">
      <c r="A30" s="281" t="s">
        <v>46</v>
      </c>
      <c r="B30" s="292">
        <v>10.380000000000001</v>
      </c>
      <c r="C30" s="34" t="s">
        <v>7</v>
      </c>
      <c r="F30" s="283" t="s">
        <v>136</v>
      </c>
      <c r="G30" s="284">
        <v>29</v>
      </c>
      <c r="H30" s="284">
        <v>71</v>
      </c>
    </row>
    <row r="31" ht="15.75" customHeight="1">
      <c r="A31" s="281" t="s">
        <v>103</v>
      </c>
      <c r="B31" s="292">
        <v>14.1</v>
      </c>
      <c r="C31" s="34" t="s">
        <v>7</v>
      </c>
      <c r="F31" s="283" t="s">
        <v>137</v>
      </c>
      <c r="G31" s="284">
        <v>30</v>
      </c>
      <c r="H31" s="284">
        <v>70</v>
      </c>
    </row>
    <row r="32" ht="15.75" customHeight="1">
      <c r="A32" s="281" t="s">
        <v>105</v>
      </c>
      <c r="B32" s="292">
        <v>17.449999999999999</v>
      </c>
      <c r="C32" s="34" t="s">
        <v>7</v>
      </c>
      <c r="F32" s="283" t="s">
        <v>138</v>
      </c>
      <c r="G32" s="284">
        <v>31</v>
      </c>
      <c r="H32" s="284">
        <v>69</v>
      </c>
    </row>
    <row r="33" ht="15.75" customHeight="1">
      <c r="F33" s="283" t="s">
        <v>139</v>
      </c>
      <c r="G33" s="284">
        <v>32</v>
      </c>
      <c r="H33" s="284">
        <v>68</v>
      </c>
    </row>
    <row r="34" ht="15.75" customHeight="1">
      <c r="F34" s="283" t="s">
        <v>140</v>
      </c>
      <c r="G34" s="284">
        <v>33</v>
      </c>
      <c r="H34" s="284">
        <v>67</v>
      </c>
    </row>
    <row r="35" ht="15.75" customHeight="1">
      <c r="F35" s="283" t="s">
        <v>141</v>
      </c>
      <c r="G35" s="284">
        <v>34</v>
      </c>
      <c r="H35" s="284">
        <v>66</v>
      </c>
    </row>
    <row r="36" ht="15.75" customHeight="1">
      <c r="A36" s="293" t="s">
        <v>142</v>
      </c>
      <c r="F36" s="283" t="s">
        <v>143</v>
      </c>
      <c r="G36" s="284">
        <v>35</v>
      </c>
      <c r="H36" s="284">
        <v>65</v>
      </c>
    </row>
    <row r="37" ht="15.75" customHeight="1">
      <c r="F37" s="283" t="s">
        <v>144</v>
      </c>
      <c r="G37" s="284">
        <v>36</v>
      </c>
      <c r="H37" s="284">
        <v>64</v>
      </c>
    </row>
    <row r="38" ht="15.75" customHeight="1">
      <c r="F38" s="283" t="s">
        <v>145</v>
      </c>
      <c r="G38" s="284">
        <v>37</v>
      </c>
      <c r="H38" s="284">
        <v>63</v>
      </c>
    </row>
    <row r="39" ht="15.75" customHeight="1">
      <c r="F39" s="283" t="s">
        <v>146</v>
      </c>
      <c r="G39" s="284">
        <v>38</v>
      </c>
      <c r="H39" s="284">
        <v>62</v>
      </c>
    </row>
    <row r="40" ht="15.75" customHeight="1">
      <c r="F40" s="283" t="s">
        <v>147</v>
      </c>
      <c r="G40" s="284">
        <v>39</v>
      </c>
      <c r="H40" s="284">
        <v>61</v>
      </c>
    </row>
    <row r="41" ht="15.75" customHeight="1">
      <c r="F41" s="283" t="s">
        <v>148</v>
      </c>
      <c r="G41" s="284">
        <v>40</v>
      </c>
      <c r="H41" s="284">
        <v>60</v>
      </c>
    </row>
    <row r="42" ht="15.75" customHeight="1">
      <c r="F42" s="283" t="s">
        <v>149</v>
      </c>
      <c r="G42" s="284">
        <v>41</v>
      </c>
      <c r="H42" s="284">
        <v>59</v>
      </c>
    </row>
    <row r="43" ht="15.75" customHeight="1">
      <c r="F43" s="283" t="s">
        <v>150</v>
      </c>
      <c r="G43" s="284">
        <v>42</v>
      </c>
      <c r="H43" s="284">
        <v>58</v>
      </c>
    </row>
    <row r="44" ht="15.75" customHeight="1">
      <c r="F44" s="283" t="s">
        <v>151</v>
      </c>
      <c r="G44" s="284">
        <v>43</v>
      </c>
      <c r="H44" s="284">
        <v>57</v>
      </c>
    </row>
    <row r="45" ht="15.75" customHeight="1">
      <c r="F45" s="283" t="s">
        <v>152</v>
      </c>
      <c r="G45" s="284">
        <v>44</v>
      </c>
      <c r="H45" s="284">
        <v>56</v>
      </c>
    </row>
    <row r="46" ht="15.75" customHeight="1">
      <c r="F46" s="283" t="s">
        <v>153</v>
      </c>
      <c r="G46" s="284">
        <v>45</v>
      </c>
      <c r="H46" s="284">
        <v>55</v>
      </c>
    </row>
    <row r="47" ht="15.75" customHeight="1">
      <c r="F47" s="283" t="s">
        <v>154</v>
      </c>
      <c r="G47" s="284">
        <v>46</v>
      </c>
      <c r="H47" s="284">
        <v>54</v>
      </c>
    </row>
    <row r="48" ht="15.75" customHeight="1">
      <c r="F48" s="283" t="s">
        <v>155</v>
      </c>
      <c r="G48" s="284">
        <v>47</v>
      </c>
      <c r="H48" s="284">
        <v>53</v>
      </c>
    </row>
    <row r="49" ht="15.75" customHeight="1">
      <c r="F49" s="283" t="s">
        <v>156</v>
      </c>
      <c r="G49" s="284">
        <v>48</v>
      </c>
      <c r="H49" s="284">
        <v>52</v>
      </c>
    </row>
    <row r="50" ht="15.75" customHeight="1">
      <c r="F50" s="283" t="s">
        <v>157</v>
      </c>
      <c r="G50" s="284">
        <v>49</v>
      </c>
      <c r="H50" s="284">
        <v>51</v>
      </c>
    </row>
    <row r="51" ht="15.75" customHeight="1">
      <c r="F51" s="283" t="s">
        <v>158</v>
      </c>
      <c r="G51" s="284">
        <v>50</v>
      </c>
      <c r="H51" s="284">
        <v>50</v>
      </c>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C1"/>
    <mergeCell ref="F1:H1"/>
    <mergeCell ref="A7:C7"/>
    <mergeCell ref="A11:C11"/>
    <mergeCell ref="A22:C22"/>
    <mergeCell ref="A27:C27"/>
    <mergeCell ref="A36:C36"/>
  </mergeCells>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customWidth="1" min="1" max="1" width="16.28125"/>
    <col customWidth="1" min="2" max="15" width="8.28125"/>
    <col customWidth="1" min="16" max="16" width="12.28125"/>
    <col customWidth="1" min="18" max="23" width="13.28125"/>
  </cols>
  <sheetData>
    <row r="1" ht="15.75" customHeight="1">
      <c r="A1" s="294" t="s">
        <v>159</v>
      </c>
      <c r="B1" s="294"/>
      <c r="C1" s="294"/>
      <c r="D1" s="294"/>
      <c r="E1" s="295"/>
      <c r="F1" s="295"/>
      <c r="G1" s="295"/>
      <c r="H1" s="295"/>
      <c r="I1" s="295"/>
      <c r="J1" s="295"/>
      <c r="K1" s="296"/>
      <c r="L1" s="297"/>
      <c r="M1" s="297"/>
      <c r="N1" s="297"/>
      <c r="O1" s="297"/>
      <c r="P1" s="297"/>
      <c r="Q1" s="298"/>
      <c r="R1" s="299" t="s">
        <v>160</v>
      </c>
      <c r="S1" s="299" t="s">
        <v>161</v>
      </c>
      <c r="T1" s="299" t="s">
        <v>162</v>
      </c>
      <c r="U1" s="299" t="s">
        <v>163</v>
      </c>
      <c r="V1" s="299" t="s">
        <v>164</v>
      </c>
      <c r="W1" s="299" t="s">
        <v>165</v>
      </c>
      <c r="X1" s="297"/>
    </row>
    <row r="2">
      <c r="A2" s="300"/>
      <c r="B2" s="297"/>
      <c r="C2" s="297"/>
      <c r="D2" s="301" t="s">
        <v>4</v>
      </c>
      <c r="E2" s="301"/>
      <c r="F2" s="301"/>
      <c r="G2" s="301"/>
      <c r="H2" s="301"/>
      <c r="I2" s="301"/>
      <c r="J2" s="297"/>
      <c r="K2" s="297"/>
      <c r="L2" s="297"/>
      <c r="M2" s="297"/>
      <c r="N2" s="297"/>
      <c r="O2" s="297"/>
      <c r="P2" s="297"/>
      <c r="Q2" s="298"/>
      <c r="R2" s="302">
        <v>7</v>
      </c>
      <c r="S2" s="302">
        <v>0.29999999999999999</v>
      </c>
      <c r="T2" s="302">
        <v>0.10000000000000001</v>
      </c>
      <c r="U2" s="302">
        <v>0.00035</v>
      </c>
      <c r="V2" s="302">
        <v>10</v>
      </c>
      <c r="W2" s="302">
        <v>0.69999999999999996</v>
      </c>
      <c r="X2" s="297"/>
    </row>
    <row r="3">
      <c r="A3" s="297"/>
      <c r="B3" s="297"/>
      <c r="C3" s="297"/>
      <c r="D3" s="297"/>
      <c r="E3" s="297"/>
      <c r="F3" s="297"/>
      <c r="G3" s="297"/>
      <c r="H3" s="297"/>
      <c r="I3" s="297"/>
      <c r="J3" s="297"/>
      <c r="K3" s="297"/>
      <c r="L3" s="297"/>
      <c r="M3" s="297"/>
      <c r="N3" s="297"/>
      <c r="O3" s="297"/>
      <c r="P3" s="297"/>
      <c r="Q3" s="297"/>
      <c r="R3" s="297"/>
      <c r="S3" s="297"/>
      <c r="T3" s="297"/>
      <c r="U3" s="297"/>
      <c r="V3" s="297"/>
      <c r="W3" s="297"/>
      <c r="X3" s="297"/>
    </row>
    <row r="4">
      <c r="A4" s="303"/>
      <c r="B4" s="303"/>
      <c r="C4" s="303"/>
      <c r="D4" s="303"/>
      <c r="E4" s="303"/>
      <c r="F4" s="303"/>
      <c r="G4" s="303"/>
      <c r="H4" s="303"/>
      <c r="I4" s="303"/>
      <c r="J4" s="303"/>
      <c r="K4" s="303"/>
      <c r="L4" s="303"/>
      <c r="M4" s="303"/>
      <c r="N4" s="303"/>
      <c r="O4" s="303"/>
      <c r="P4" s="303"/>
      <c r="Q4" s="297"/>
      <c r="R4" s="297"/>
      <c r="S4" s="297"/>
      <c r="T4" s="297"/>
      <c r="U4" s="297"/>
      <c r="V4" s="297"/>
      <c r="W4" s="297"/>
      <c r="X4" s="297"/>
    </row>
    <row r="5">
      <c r="A5" s="304"/>
      <c r="B5" s="305" t="s">
        <v>166</v>
      </c>
      <c r="C5" s="306"/>
      <c r="D5" s="305" t="s">
        <v>167</v>
      </c>
      <c r="E5" s="306"/>
      <c r="F5" s="305" t="s">
        <v>168</v>
      </c>
      <c r="G5" s="306"/>
      <c r="H5" s="305" t="s">
        <v>169</v>
      </c>
      <c r="I5" s="306"/>
      <c r="J5" s="305" t="s">
        <v>170</v>
      </c>
      <c r="K5" s="306"/>
      <c r="L5" s="305" t="s">
        <v>171</v>
      </c>
      <c r="M5" s="306"/>
      <c r="N5" s="305" t="s">
        <v>172</v>
      </c>
      <c r="O5" s="306"/>
      <c r="P5" s="307" t="s">
        <v>173</v>
      </c>
      <c r="Q5" s="297"/>
      <c r="R5" s="308" t="s">
        <v>174</v>
      </c>
      <c r="S5" s="297"/>
      <c r="T5" s="297"/>
      <c r="U5" s="297"/>
      <c r="V5" s="297"/>
      <c r="W5" s="297"/>
      <c r="X5" s="297"/>
    </row>
    <row r="6">
      <c r="A6" s="309" t="s">
        <v>175</v>
      </c>
      <c r="B6" s="310">
        <v>0.080000000000000002</v>
      </c>
      <c r="C6" s="311">
        <v>0.92000000000000004</v>
      </c>
      <c r="D6" s="310">
        <v>0.10000000000000001</v>
      </c>
      <c r="E6" s="311">
        <v>0.90000000000000002</v>
      </c>
      <c r="F6" s="310">
        <v>0.12</v>
      </c>
      <c r="G6" s="311">
        <v>0.88</v>
      </c>
      <c r="H6" s="310">
        <v>0.14999999999999999</v>
      </c>
      <c r="I6" s="311">
        <v>0.84999999999999998</v>
      </c>
      <c r="J6" s="310">
        <v>0.22</v>
      </c>
      <c r="K6" s="311">
        <v>0.78000000000000003</v>
      </c>
      <c r="L6" s="310">
        <v>0.29999999999999999</v>
      </c>
      <c r="M6" s="311">
        <v>0.69999999999999996</v>
      </c>
      <c r="N6" s="310">
        <v>0.52000000000000002</v>
      </c>
      <c r="O6" s="311">
        <v>0.47999999999999998</v>
      </c>
      <c r="P6" s="312"/>
      <c r="Q6" s="297"/>
      <c r="R6" s="313">
        <v>100</v>
      </c>
      <c r="S6" s="314" t="s">
        <v>176</v>
      </c>
      <c r="T6" s="297"/>
      <c r="U6" s="297"/>
      <c r="V6" s="297"/>
      <c r="W6" s="297"/>
      <c r="X6" s="297"/>
    </row>
    <row r="7">
      <c r="A7" s="309" t="s">
        <v>177</v>
      </c>
      <c r="B7" s="315">
        <v>11.859999999999999</v>
      </c>
      <c r="C7" s="316">
        <v>0.75</v>
      </c>
      <c r="D7" s="315">
        <v>10.52</v>
      </c>
      <c r="E7" s="316">
        <v>0.72999999999999998</v>
      </c>
      <c r="F7" s="315">
        <v>9.5099999999999998</v>
      </c>
      <c r="G7" s="316">
        <v>0.85999999999999999</v>
      </c>
      <c r="H7" s="315">
        <v>8.4000000000000004</v>
      </c>
      <c r="I7" s="316">
        <v>0.75</v>
      </c>
      <c r="J7" s="315">
        <v>6.8600000000000003</v>
      </c>
      <c r="K7" s="316">
        <v>1.3799999999999999</v>
      </c>
      <c r="L7" s="315">
        <v>5.5</v>
      </c>
      <c r="M7" s="316">
        <v>1.8600000000000001</v>
      </c>
      <c r="N7" s="315">
        <v>3.0299999999999998</v>
      </c>
      <c r="O7" s="316">
        <v>3.3799999999999999</v>
      </c>
      <c r="P7" s="312"/>
      <c r="Q7" s="297"/>
      <c r="R7" s="297"/>
      <c r="S7" s="297"/>
      <c r="T7" s="297"/>
      <c r="U7" s="297"/>
      <c r="V7" s="297"/>
      <c r="W7" s="297"/>
      <c r="X7" s="297"/>
    </row>
    <row r="8">
      <c r="A8" s="309" t="s">
        <v>178</v>
      </c>
      <c r="B8" s="315">
        <f>R2-B7-(S2+T2+(U2*R6)+T2+S2)-W2</f>
        <v>-6.3949999999999996</v>
      </c>
      <c r="C8" s="316">
        <f>R2-C7-S2-T2-T2-S2-W2-(U2*100)</f>
        <v>4.7150000000000007</v>
      </c>
      <c r="D8" s="315">
        <v>-5.54</v>
      </c>
      <c r="E8" s="316">
        <v>4.25</v>
      </c>
      <c r="F8" s="315">
        <v>-5.8949999999999996</v>
      </c>
      <c r="G8" s="316">
        <v>2.7549999999999999</v>
      </c>
      <c r="H8" s="315">
        <v>-6.2800000000000002</v>
      </c>
      <c r="I8" s="316">
        <v>1.3700000000000001</v>
      </c>
      <c r="J8" s="315">
        <v>-6.125</v>
      </c>
      <c r="K8" s="316">
        <v>-0.64500000000000002</v>
      </c>
      <c r="L8" s="315">
        <v>-6.7800000000000002</v>
      </c>
      <c r="M8" s="316">
        <v>-3.1400000000000001</v>
      </c>
      <c r="N8" s="315">
        <v>-6.8049999999999997</v>
      </c>
      <c r="O8" s="316">
        <v>-7.1550000000000002</v>
      </c>
      <c r="P8" s="317">
        <v>-7.79</v>
      </c>
      <c r="Q8" s="297"/>
      <c r="R8" s="297"/>
      <c r="S8" s="297"/>
      <c r="T8" s="297"/>
      <c r="U8" s="297"/>
      <c r="V8" s="297"/>
      <c r="W8" s="297"/>
      <c r="X8" s="297"/>
    </row>
    <row r="9">
      <c r="A9" s="318" t="s">
        <v>179</v>
      </c>
      <c r="B9" s="319">
        <f>B8-V2</f>
        <v>-16.395</v>
      </c>
      <c r="C9" s="320"/>
      <c r="D9" s="319">
        <v>-16.539999999999999</v>
      </c>
      <c r="E9" s="320"/>
      <c r="F9" s="319">
        <v>-16.895</v>
      </c>
      <c r="G9" s="320"/>
      <c r="H9" s="319">
        <v>-17.280000000000001</v>
      </c>
      <c r="I9" s="320"/>
      <c r="J9" s="319">
        <v>-17.125</v>
      </c>
      <c r="K9" s="320"/>
      <c r="L9" s="319">
        <v>-17.780000000000001</v>
      </c>
      <c r="M9" s="320"/>
      <c r="N9" s="319">
        <v>-17.805</v>
      </c>
      <c r="O9" s="320"/>
      <c r="P9" s="321">
        <v>-18.789999999999999</v>
      </c>
      <c r="Q9" s="297"/>
      <c r="R9" s="297"/>
      <c r="S9" s="297"/>
      <c r="T9" s="297"/>
      <c r="U9" s="297"/>
      <c r="V9" s="297"/>
      <c r="W9" s="297"/>
      <c r="X9" s="297"/>
    </row>
    <row r="10">
      <c r="A10" s="297"/>
      <c r="B10" s="297"/>
      <c r="C10" s="297"/>
      <c r="D10" s="297"/>
      <c r="E10" s="297"/>
      <c r="F10" s="297"/>
      <c r="G10" s="297"/>
      <c r="H10" s="297"/>
      <c r="I10" s="297"/>
      <c r="J10" s="297"/>
      <c r="K10" s="297"/>
      <c r="L10" s="297"/>
      <c r="M10" s="297"/>
      <c r="N10" s="297"/>
      <c r="O10" s="297"/>
      <c r="P10" s="297"/>
      <c r="Q10" s="297"/>
      <c r="R10" s="297"/>
      <c r="S10" s="297"/>
      <c r="T10" s="297"/>
      <c r="U10" s="297"/>
      <c r="V10" s="297"/>
      <c r="W10" s="297"/>
      <c r="X10" s="297"/>
    </row>
    <row r="11">
      <c r="A11" t="s">
        <v>180</v>
      </c>
    </row>
    <row r="12">
      <c r="B12" t="s">
        <v>181</v>
      </c>
      <c r="C12">
        <v>7</v>
      </c>
      <c r="E12" t="s">
        <v>182</v>
      </c>
    </row>
    <row r="13">
      <c r="B13" s="322" t="s">
        <v>183</v>
      </c>
      <c r="D13">
        <v>11.859999999999999</v>
      </c>
      <c r="E13" t="s">
        <v>184</v>
      </c>
    </row>
    <row r="14">
      <c r="B14" t="s">
        <v>185</v>
      </c>
      <c r="D14">
        <v>0.29999999999999999</v>
      </c>
      <c r="E14" t="s">
        <v>186</v>
      </c>
    </row>
    <row r="15">
      <c r="B15" t="s">
        <v>187</v>
      </c>
      <c r="D15">
        <v>0.10000000000000001</v>
      </c>
      <c r="E15" s="279" t="s">
        <v>188</v>
      </c>
    </row>
    <row r="16">
      <c r="B16" t="s">
        <v>165</v>
      </c>
      <c r="D16">
        <v>0.69999999999999996</v>
      </c>
      <c r="E16" s="279" t="s">
        <v>189</v>
      </c>
    </row>
    <row r="17">
      <c r="B17" t="s">
        <v>190</v>
      </c>
      <c r="D17">
        <v>0.00035</v>
      </c>
      <c r="E17" s="279" t="s">
        <v>191</v>
      </c>
    </row>
    <row r="18">
      <c r="B18" t="s">
        <v>192</v>
      </c>
      <c r="D18">
        <v>10</v>
      </c>
      <c r="E18" s="279" t="s">
        <v>193</v>
      </c>
    </row>
    <row r="19">
      <c r="B19" t="s">
        <v>194</v>
      </c>
      <c r="E19" t="s">
        <v>195</v>
      </c>
    </row>
    <row r="21">
      <c r="A21" t="s">
        <v>196</v>
      </c>
    </row>
    <row r="22">
      <c r="B22" t="s">
        <v>181</v>
      </c>
      <c r="C22" s="323">
        <v>7</v>
      </c>
      <c r="D22" s="323"/>
      <c r="E22" t="s">
        <v>182</v>
      </c>
      <c r="F22" s="323"/>
      <c r="G22" s="323"/>
      <c r="H22" s="323"/>
      <c r="I22" s="323"/>
      <c r="J22" s="323"/>
      <c r="K22" s="323"/>
      <c r="L22" s="323"/>
      <c r="M22" s="323"/>
    </row>
    <row r="23">
      <c r="B23" s="322" t="s">
        <v>197</v>
      </c>
      <c r="C23" s="323"/>
      <c r="D23" s="323">
        <v>0.75</v>
      </c>
      <c r="E23" t="s">
        <v>184</v>
      </c>
      <c r="F23" s="323"/>
      <c r="G23" s="323"/>
      <c r="H23" s="323"/>
      <c r="I23" s="323"/>
      <c r="J23" s="323"/>
      <c r="K23" s="323"/>
      <c r="L23" s="323"/>
      <c r="M23" s="323"/>
    </row>
    <row r="24">
      <c r="B24" t="s">
        <v>185</v>
      </c>
      <c r="C24" s="323"/>
      <c r="D24" s="323">
        <v>0.29999999999999999</v>
      </c>
      <c r="E24" t="s">
        <v>186</v>
      </c>
      <c r="F24" s="323"/>
      <c r="G24" s="323"/>
      <c r="H24" s="323"/>
      <c r="I24" s="323"/>
      <c r="J24" s="323"/>
      <c r="K24" s="323"/>
      <c r="L24" s="323"/>
      <c r="M24" s="323"/>
    </row>
    <row r="25">
      <c r="B25" t="s">
        <v>187</v>
      </c>
      <c r="C25" s="323"/>
      <c r="D25" s="323">
        <v>0.10000000000000001</v>
      </c>
      <c r="E25" t="s">
        <v>188</v>
      </c>
      <c r="F25" s="323"/>
      <c r="G25" s="323"/>
      <c r="H25" s="323"/>
      <c r="I25" s="323"/>
      <c r="J25" s="323"/>
      <c r="K25" s="323"/>
      <c r="L25" s="323"/>
      <c r="M25" s="323"/>
    </row>
    <row r="26">
      <c r="B26" t="s">
        <v>165</v>
      </c>
      <c r="C26" s="323"/>
      <c r="D26" s="323">
        <v>0.69999999999999996</v>
      </c>
      <c r="E26" t="s">
        <v>189</v>
      </c>
      <c r="F26" s="323"/>
      <c r="G26" s="323"/>
      <c r="H26" s="323"/>
      <c r="I26" s="323"/>
      <c r="J26" s="323"/>
      <c r="K26" s="323"/>
      <c r="L26" s="323"/>
      <c r="M26" s="323"/>
    </row>
    <row r="27">
      <c r="B27" t="s">
        <v>190</v>
      </c>
      <c r="C27" s="323"/>
      <c r="D27" s="323">
        <v>0.00035</v>
      </c>
      <c r="E27" t="s">
        <v>191</v>
      </c>
      <c r="F27" s="323"/>
      <c r="G27" s="323"/>
      <c r="H27" s="323"/>
      <c r="I27" s="323"/>
      <c r="J27" s="323"/>
      <c r="K27" s="323"/>
      <c r="L27" s="323"/>
      <c r="M27" s="323"/>
    </row>
    <row r="36"/>
  </sheetData>
  <mergeCells count="9">
    <mergeCell ref="A1:D1"/>
    <mergeCell ref="D2:I2"/>
    <mergeCell ref="B5:C5"/>
    <mergeCell ref="D5:E5"/>
    <mergeCell ref="F5:G5"/>
    <mergeCell ref="H5:I5"/>
    <mergeCell ref="J5:K5"/>
    <mergeCell ref="L5:M5"/>
    <mergeCell ref="N5:O5"/>
  </mergeCells>
  <hyperlinks>
    <hyperlink r:id="rId1" ref="D2:I2"/>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ONLYOFFICE/7.3.3.50</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 Purnawan</dc:creator>
  <cp:revision>3</cp:revision>
  <dcterms:created xsi:type="dcterms:W3CDTF">2023-07-19T04:32:58Z</dcterms:created>
  <dcterms:modified xsi:type="dcterms:W3CDTF">2023-10-29T21:14:26Z</dcterms:modified>
</cp:coreProperties>
</file>