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Cal" sheetId="1" state="visible" r:id="rId1"/>
    <sheet name="ODP" sheetId="2" state="visible" r:id="rId2"/>
    <sheet name="loss" sheetId="3" state="visible" r:id="rId3"/>
  </sheets>
  <calcPr/>
</workbook>
</file>

<file path=xl/sharedStrings.xml><?xml version="1.0" encoding="utf-8"?>
<sst xmlns="http://schemas.openxmlformats.org/spreadsheetml/2006/main" count="122" uniqueCount="122">
  <si>
    <t xml:space="preserve">Source Laser</t>
  </si>
  <si>
    <t>dbm</t>
  </si>
  <si>
    <t xml:space="preserve">Redaman Input Rasio</t>
  </si>
  <si>
    <t xml:space="preserve">Panjang Kabel (M)</t>
  </si>
  <si>
    <t>Pigtail</t>
  </si>
  <si>
    <t>Barel</t>
  </si>
  <si>
    <t>Splice</t>
  </si>
  <si>
    <t xml:space="preserve">Loss Splitter</t>
  </si>
  <si>
    <t xml:space="preserve">Output Redaman</t>
  </si>
  <si>
    <t xml:space="preserve">Loss Rasio</t>
  </si>
  <si>
    <t xml:space="preserve">Output Kabel</t>
  </si>
  <si>
    <t xml:space="preserve">Souce Laser</t>
  </si>
  <si>
    <t>ODP</t>
  </si>
  <si>
    <t>Global</t>
  </si>
  <si>
    <t>Rasio</t>
  </si>
  <si>
    <t xml:space="preserve">ONT -&gt;</t>
  </si>
  <si>
    <t>#</t>
  </si>
  <si>
    <t xml:space="preserve">FO  /m</t>
  </si>
  <si>
    <t xml:space="preserve">FO /R</t>
  </si>
  <si>
    <t>No.</t>
  </si>
  <si>
    <t>Spliter</t>
  </si>
  <si>
    <t>Fastc</t>
  </si>
  <si>
    <t xml:space="preserve">+ Loss</t>
  </si>
  <si>
    <t xml:space="preserve">Splice +</t>
  </si>
  <si>
    <t>Bone</t>
  </si>
  <si>
    <t xml:space="preserve">di pasar</t>
  </si>
  <si>
    <t>5:95</t>
  </si>
  <si>
    <t>1:1</t>
  </si>
  <si>
    <t>8:92</t>
  </si>
  <si>
    <t>1:8</t>
  </si>
  <si>
    <t>9:91</t>
  </si>
  <si>
    <t>25:75</t>
  </si>
  <si>
    <t>30:70</t>
  </si>
  <si>
    <t>35:65</t>
  </si>
  <si>
    <t>45:55</t>
  </si>
  <si>
    <t>PR</t>
  </si>
  <si>
    <t xml:space="preserve">cek ikul punya</t>
  </si>
  <si>
    <t xml:space="preserve">odp 4:4:8</t>
  </si>
  <si>
    <t xml:space="preserve">odp 4:4:2:4</t>
  </si>
  <si>
    <t xml:space="preserve">odp 7</t>
  </si>
  <si>
    <t xml:space="preserve">sfp 8</t>
  </si>
  <si>
    <t xml:space="preserve">tool kiri di selesaikan nantinya</t>
  </si>
  <si>
    <t xml:space="preserve">coba uji nilai dengan kalkulator ratio android</t>
  </si>
  <si>
    <t xml:space="preserve">Loss Pasif Splitter</t>
  </si>
  <si>
    <t>ada</t>
  </si>
  <si>
    <t>Target</t>
  </si>
  <si>
    <t>kabel</t>
  </si>
  <si>
    <t xml:space="preserve">Kabel R</t>
  </si>
  <si>
    <t xml:space="preserve">Rasio A</t>
  </si>
  <si>
    <t xml:space="preserve">Rasio B</t>
  </si>
  <si>
    <t>Splitter</t>
  </si>
  <si>
    <t>Fastcon</t>
  </si>
  <si>
    <t xml:space="preserve">+ loss</t>
  </si>
  <si>
    <t>1:2</t>
  </si>
  <si>
    <t>1:4</t>
  </si>
  <si>
    <t>1:16</t>
  </si>
  <si>
    <t>1:32</t>
  </si>
  <si>
    <t xml:space="preserve">loss Kabel</t>
  </si>
  <si>
    <t xml:space="preserve">per meter</t>
  </si>
  <si>
    <t xml:space="preserve">per kilometer</t>
  </si>
  <si>
    <t xml:space="preserve">loss Aksessoris</t>
  </si>
  <si>
    <t>pigtail</t>
  </si>
  <si>
    <t>splice</t>
  </si>
  <si>
    <t>barel</t>
  </si>
  <si>
    <t xml:space="preserve">0,1 - 0,3</t>
  </si>
  <si>
    <t xml:space="preserve">fast connector</t>
  </si>
  <si>
    <t xml:space="preserve">0,3 - 0,5</t>
  </si>
  <si>
    <t>SC/UPC</t>
  </si>
  <si>
    <t>SC/APC</t>
  </si>
  <si>
    <t xml:space="preserve">loss ODC</t>
  </si>
  <si>
    <t>4:4:8</t>
  </si>
  <si>
    <t>4:4:2:4</t>
  </si>
  <si>
    <t>4:8</t>
  </si>
  <si>
    <t xml:space="preserve">loss Rasio</t>
  </si>
  <si>
    <t>rasio</t>
  </si>
  <si>
    <t>1:99</t>
  </si>
  <si>
    <t>=</t>
  </si>
  <si>
    <t>:</t>
  </si>
  <si>
    <t>INDEX(S28:S32;MATCH(R24;R28:R32;0))</t>
  </si>
  <si>
    <t>2:98</t>
  </si>
  <si>
    <t>3:97</t>
  </si>
  <si>
    <t>4:96</t>
  </si>
  <si>
    <t>6:94</t>
  </si>
  <si>
    <t>7:93</t>
  </si>
  <si>
    <t>10:90</t>
  </si>
  <si>
    <t>11:89</t>
  </si>
  <si>
    <t>12:88</t>
  </si>
  <si>
    <t>13:87</t>
  </si>
  <si>
    <t>14:86</t>
  </si>
  <si>
    <t>15:85</t>
  </si>
  <si>
    <t>16:84</t>
  </si>
  <si>
    <t>17:83</t>
  </si>
  <si>
    <t>18:82</t>
  </si>
  <si>
    <t>19:81</t>
  </si>
  <si>
    <t>20:80</t>
  </si>
  <si>
    <t>21:79</t>
  </si>
  <si>
    <t>22:78</t>
  </si>
  <si>
    <t>23:77</t>
  </si>
  <si>
    <t>24:76</t>
  </si>
  <si>
    <t>26:74</t>
  </si>
  <si>
    <t>27:73</t>
  </si>
  <si>
    <t>28:72</t>
  </si>
  <si>
    <t>29:71</t>
  </si>
  <si>
    <t>31:69</t>
  </si>
  <si>
    <t>32:68</t>
  </si>
  <si>
    <t>33:67</t>
  </si>
  <si>
    <t>34:66</t>
  </si>
  <si>
    <t>36:64</t>
  </si>
  <si>
    <t>37:63</t>
  </si>
  <si>
    <t>38:62</t>
  </si>
  <si>
    <t>39:61</t>
  </si>
  <si>
    <t>40:60</t>
  </si>
  <si>
    <t>41:59</t>
  </si>
  <si>
    <t>42:58</t>
  </si>
  <si>
    <t>43:57</t>
  </si>
  <si>
    <t>44:56</t>
  </si>
  <si>
    <t>46:54</t>
  </si>
  <si>
    <t>47:53</t>
  </si>
  <si>
    <t>48:52</t>
  </si>
  <si>
    <t>49:51</t>
  </si>
  <si>
    <t>50:50</t>
  </si>
  <si>
    <t xml:space="preserve">0 : 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</si>
</sst>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6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3F3F76"/>
      <name val="Calibri"/>
      <scheme val="minor"/>
    </font>
    <font>
      <sz val="11.000000"/>
      <color theme="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i/>
      <sz val="11.000000"/>
      <color rgb="FF7F7F7F"/>
      <name val="Calibri"/>
      <scheme val="minor"/>
    </font>
    <font>
      <sz val="11.000000"/>
      <color indexed="2"/>
      <name val="Calibri"/>
      <scheme val="minor"/>
    </font>
    <font>
      <sz val="11.000000"/>
      <color indexed="5"/>
      <name val="Calibri"/>
      <scheme val="minor"/>
    </font>
    <font>
      <sz val="11.000000"/>
      <color rgb="FF0070C0"/>
      <name val="Calibri"/>
      <scheme val="minor"/>
    </font>
    <font>
      <sz val="11.000000"/>
      <color theme="5" tint="-0.499984740745262"/>
      <name val="Calibri"/>
      <scheme val="minor"/>
    </font>
    <font>
      <sz val="11.000000"/>
      <color theme="4" tint="-0.249977111117893"/>
      <name val="Calibri"/>
      <scheme val="minor"/>
    </font>
    <font>
      <sz val="11.000000"/>
      <color theme="0" tint="-0.34998626667073579"/>
      <name val="Calibri"/>
      <scheme val="minor"/>
    </font>
    <font>
      <b/>
      <sz val="11.000000"/>
      <color theme="1" tint="0.249977111117893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/>
        <bgColor theme="7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none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0"/>
        <bgColor theme="0" tint="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24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1" numFmtId="0" applyNumberFormat="0" applyFont="1" applyFill="1" applyBorder="1"/>
    <xf fontId="3" fillId="4" borderId="0" numFmtId="0" applyNumberFormat="0" applyFont="1" applyFill="1" applyBorder="0"/>
    <xf fontId="3" fillId="5" borderId="0" numFmtId="0" applyNumberFormat="0" applyFont="1" applyFill="1" applyBorder="0"/>
    <xf fontId="3" fillId="6" borderId="0" numFmtId="0" applyNumberFormat="0" applyFont="1" applyFill="1" applyBorder="0"/>
    <xf fontId="3" fillId="7" borderId="0" numFmtId="0" applyNumberFormat="0" applyFont="1" applyFill="1" applyBorder="0"/>
    <xf fontId="3" fillId="8" borderId="0" numFmtId="0" applyNumberFormat="0" applyFont="1" applyFill="1" applyBorder="0"/>
    <xf fontId="0" fillId="9" borderId="0" numFmtId="0" applyNumberFormat="0" applyFont="1" applyFill="1" applyBorder="0"/>
    <xf fontId="3" fillId="10" borderId="0" numFmtId="0" applyNumberFormat="0" applyFont="1" applyFill="1" applyBorder="0"/>
    <xf fontId="3" fillId="11" borderId="0" numFmtId="0" applyNumberFormat="0" applyFont="1" applyFill="1" applyBorder="0"/>
    <xf fontId="3" fillId="12" borderId="0" numFmtId="0" applyNumberFormat="0" applyFont="1" applyFill="1" applyBorder="0"/>
    <xf fontId="3" fillId="13" borderId="0" numFmtId="0" applyNumberFormat="0" applyFont="1" applyFill="1" applyBorder="0"/>
    <xf fontId="4" fillId="14" borderId="0" numFmtId="0" applyNumberFormat="0" applyFont="1" applyFill="1" applyBorder="0"/>
    <xf fontId="5" fillId="15" borderId="0" numFmtId="0" applyNumberFormat="0" applyFont="1" applyFill="1" applyBorder="0"/>
    <xf fontId="6" fillId="16" borderId="2" numFmtId="0" applyNumberFormat="0" applyFont="1" applyFill="1" applyBorder="1"/>
    <xf fontId="3" fillId="17" borderId="0" numFmtId="0" applyNumberFormat="0" applyFont="1" applyFill="1" applyBorder="0"/>
    <xf fontId="0" fillId="18" borderId="0" numFmtId="0" applyNumberFormat="0" applyFont="1" applyFill="1" applyBorder="0"/>
    <xf fontId="0" fillId="19" borderId="0" numFmtId="0" applyNumberFormat="0" applyFont="1" applyFill="1" applyBorder="0"/>
    <xf fontId="0" fillId="20" borderId="0" numFmtId="43" applyNumberFormat="1" applyFont="0" applyFill="0" applyBorder="0"/>
    <xf fontId="0" fillId="20" borderId="0" numFmtId="41" applyNumberFormat="1" applyFont="0" applyFill="0" applyBorder="0"/>
    <xf fontId="7" fillId="16" borderId="1" numFmtId="0" applyNumberFormat="0" applyFont="1" applyFill="1" applyBorder="1"/>
    <xf fontId="8" fillId="20" borderId="0" numFmtId="0" applyNumberFormat="0" applyFont="1" applyFill="0" applyBorder="0"/>
    <xf fontId="9" fillId="20" borderId="0" numFmtId="0" applyNumberFormat="0" applyFont="1" applyFill="0" applyBorder="0"/>
  </cellStyleXfs>
  <cellXfs count="41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5" fillId="15" borderId="0" numFmtId="0" xfId="14" applyFont="1" applyFill="1"/>
    <xf fontId="1" fillId="2" borderId="2" numFmtId="0" xfId="1" applyFont="1" applyFill="1" applyBorder="1" applyAlignment="1">
      <alignment horizontal="center"/>
    </xf>
    <xf fontId="1" fillId="2" borderId="2" numFmtId="0" xfId="1" applyFont="1" applyFill="1" applyBorder="1"/>
    <xf fontId="3" fillId="6" borderId="1" numFmtId="0" xfId="5" applyFont="1" applyFill="1" applyBorder="1" applyAlignment="1">
      <alignment horizontal="center"/>
    </xf>
    <xf fontId="3" fillId="6" borderId="1" numFmtId="0" xfId="5" applyFont="1" applyFill="1" applyBorder="1" applyAlignment="1">
      <alignment horizontal="right"/>
    </xf>
    <xf fontId="3" fillId="6" borderId="1" numFmtId="0" xfId="5" applyFont="1" applyFill="1" applyBorder="1"/>
    <xf fontId="10" fillId="6" borderId="1" numFmtId="0" xfId="5" applyFont="1" applyFill="1" applyBorder="1"/>
    <xf fontId="0" fillId="9" borderId="2" numFmtId="0" xfId="8" applyFill="1" applyBorder="1"/>
    <xf fontId="11" fillId="9" borderId="2" numFmtId="0" xfId="8" applyFont="1" applyFill="1" applyBorder="1" applyAlignment="1">
      <alignment horizontal="center"/>
    </xf>
    <xf fontId="4" fillId="14" borderId="2" numFmtId="0" xfId="13" applyFont="1" applyFill="1" applyBorder="1"/>
    <xf fontId="12" fillId="9" borderId="2" numFmtId="0" xfId="8" applyFont="1" applyFill="1" applyBorder="1" applyAlignment="1">
      <alignment horizontal="center"/>
    </xf>
    <xf fontId="0" fillId="9" borderId="2" numFmtId="2" xfId="8" applyNumberFormat="1" applyFill="1" applyBorder="1" applyAlignment="1">
      <alignment horizontal="center"/>
    </xf>
    <xf fontId="8" fillId="17" borderId="1" numFmtId="2" xfId="22" applyNumberFormat="1" applyFont="1" applyFill="1" applyBorder="1" applyAlignment="1">
      <alignment horizontal="center"/>
    </xf>
    <xf fontId="10" fillId="6" borderId="1" numFmtId="0" xfId="5" applyFont="1" applyFill="1" applyBorder="1" applyAlignment="1">
      <alignment horizontal="right"/>
    </xf>
    <xf fontId="12" fillId="9" borderId="3" numFmtId="0" xfId="8" applyFont="1" applyFill="1" applyBorder="1" applyAlignment="1">
      <alignment horizontal="center"/>
    </xf>
    <xf fontId="3" fillId="6" borderId="1" numFmtId="46" xfId="5" applyNumberFormat="1" applyFont="1" applyFill="1" applyBorder="1" applyAlignment="1" quotePrefix="1">
      <alignment horizontal="right"/>
    </xf>
    <xf fontId="13" fillId="0" borderId="0" numFmtId="0" xfId="0" applyFont="1"/>
    <xf fontId="14" fillId="0" borderId="0" numFmtId="0" xfId="0" applyFont="1"/>
    <xf fontId="0" fillId="0" borderId="0" numFmtId="21" xfId="0" applyNumberFormat="1" quotePrefix="1"/>
    <xf fontId="0" fillId="0" borderId="0" numFmtId="2" xfId="0" applyNumberFormat="1"/>
    <xf fontId="14" fillId="0" borderId="0" numFmtId="0" xfId="0" applyFont="1" applyAlignment="1" quotePrefix="1">
      <alignment horizontal="right"/>
    </xf>
    <xf fontId="14" fillId="0" borderId="0" numFmtId="2" xfId="0" applyNumberFormat="1" applyFont="1"/>
    <xf fontId="0" fillId="0" borderId="0" numFmtId="0" xfId="0" quotePrefix="1"/>
    <xf fontId="0" fillId="0" borderId="0" numFmtId="0" xfId="0" quotePrefix="1"/>
    <xf fontId="0" fillId="0" borderId="0" numFmtId="2" xfId="0" applyNumberFormat="1"/>
    <xf fontId="0" fillId="0" borderId="0" numFmtId="0" xfId="0" applyAlignment="1">
      <alignment horizontal="right"/>
    </xf>
    <xf fontId="15" fillId="0" borderId="4" numFmtId="0" xfId="0" applyFont="1" applyBorder="1"/>
    <xf fontId="0" fillId="0" borderId="5" numFmtId="0" xfId="0" applyBorder="1" quotePrefix="1"/>
    <xf fontId="0" fillId="21" borderId="6" numFmtId="2" xfId="0" applyNumberFormat="1" applyFill="1" applyBorder="1"/>
    <xf fontId="0" fillId="21" borderId="7" numFmtId="0" xfId="0" applyFill="1" applyBorder="1" applyAlignment="1">
      <alignment horizontal="center"/>
    </xf>
    <xf fontId="0" fillId="21" borderId="7" numFmtId="2" xfId="0" applyNumberFormat="1" applyFill="1" applyBorder="1"/>
    <xf fontId="0" fillId="22" borderId="7" numFmtId="2" xfId="0" applyNumberFormat="1" applyFill="1" applyBorder="1"/>
    <xf fontId="0" fillId="22" borderId="7" numFmtId="0" xfId="0" applyFill="1" applyBorder="1" applyAlignment="1">
      <alignment horizontal="center"/>
    </xf>
    <xf fontId="0" fillId="22" borderId="8" numFmtId="2" xfId="0" applyNumberFormat="1" applyFill="1" applyBorder="1"/>
    <xf fontId="0" fillId="21" borderId="9" numFmtId="0" xfId="0" applyFill="1" applyBorder="1"/>
    <xf fontId="0" fillId="0" borderId="0" numFmtId="0" xfId="0">
      <protection hidden="0" locked="1"/>
    </xf>
    <xf fontId="15" fillId="0" borderId="4" numFmtId="0" xfId="0" applyFont="1" applyBorder="1">
      <protection hidden="0" locked="1"/>
    </xf>
    <xf fontId="15" fillId="0" borderId="4" numFmtId="0" xfId="0" applyFont="1" applyBorder="1" quotePrefix="1">
      <protection hidden="0" locked="1"/>
    </xf>
  </cellXfs>
  <cellStyles count="24">
    <cellStyle name="Normal" xfId="0" builtinId="0"/>
    <cellStyle name="Good" xfId="1" builtinId="26"/>
    <cellStyle name="Input" xfId="2" builtinId="20"/>
    <cellStyle name="60% - Accent1" xfId="3" builtinId="32"/>
    <cellStyle name="60% - Accent5" xfId="4" builtinId="48"/>
    <cellStyle name="Accent5" xfId="5" builtinId="45"/>
    <cellStyle name="Accent6" xfId="6" builtinId="49"/>
    <cellStyle name="Accent1" xfId="7" builtinId="29"/>
    <cellStyle name="20% - Accent1" xfId="8" builtinId="30"/>
    <cellStyle name="60% - Accent6" xfId="9" builtinId="52"/>
    <cellStyle name="Accent2" xfId="10" builtinId="33"/>
    <cellStyle name="60% - Accent4" xfId="11" builtinId="44"/>
    <cellStyle name="Accent4" xfId="12" builtinId="41"/>
    <cellStyle name="Neutral" xfId="13" builtinId="28"/>
    <cellStyle name="Bad" xfId="14" builtinId="27"/>
    <cellStyle name="Output" xfId="15" builtinId="21"/>
    <cellStyle name="Accent3" xfId="16"/>
    <cellStyle name="20% - Accent4" xfId="17" builtinId="42"/>
    <cellStyle name="20% - Accent3" xfId="18" builtinId="38"/>
    <cellStyle name="Comma" xfId="19" builtinId="3"/>
    <cellStyle name="Comma [0]" xfId="20" builtinId="6"/>
    <cellStyle name="Calculation" xfId="21" builtinId="22"/>
    <cellStyle name="Explanatory Text" xfId="22" builtinId="53"/>
    <cellStyle name="Warning Text" xfId="2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6.140625"/>
  </cols>
  <sheetData>
    <row r="3" ht="14.25">
      <c r="B3" t="s">
        <v>0</v>
      </c>
      <c r="D3">
        <v>7</v>
      </c>
      <c r="E3" t="s">
        <v>1</v>
      </c>
    </row>
    <row r="4" ht="14.25">
      <c r="B4" t="s">
        <v>2</v>
      </c>
    </row>
    <row r="5" ht="14.25">
      <c r="B5" t="s">
        <v>3</v>
      </c>
    </row>
    <row r="6" ht="14.25">
      <c r="B6" t="s">
        <v>4</v>
      </c>
    </row>
    <row r="7" ht="14.25">
      <c r="B7" s="1" t="s">
        <v>5</v>
      </c>
    </row>
    <row r="8" ht="14.25">
      <c r="B8" s="1" t="s">
        <v>6</v>
      </c>
    </row>
    <row r="9" ht="14.25">
      <c r="B9" t="s">
        <v>7</v>
      </c>
    </row>
    <row r="10" ht="14.25"/>
    <row r="11" ht="14.25"/>
    <row r="12" ht="14.25">
      <c r="B12" t="s">
        <v>8</v>
      </c>
    </row>
    <row r="13" ht="14.25">
      <c r="B13" t="s">
        <v>9</v>
      </c>
    </row>
    <row r="14" ht="14.25">
      <c r="B14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2" style="2" width="7.421875"/>
    <col customWidth="1" min="5" max="5" width="3.8515625"/>
    <col customWidth="1" min="6" max="6" width="3.140625"/>
    <col customWidth="1" min="7" max="9" width="6.57421875"/>
    <col customWidth="1" min="10" max="17" width="5.7109375"/>
    <col customWidth="1" min="18" max="18" width="6.57421875"/>
    <col customWidth="1" min="19" max="20" width="8.421875"/>
    <col customWidth="1" min="21" max="21" width="14.421875"/>
    <col customWidth="1" min="23" max="32" width="3.00390625"/>
  </cols>
  <sheetData>
    <row r="1" ht="14.25">
      <c r="A1" s="3" t="s">
        <v>11</v>
      </c>
      <c r="B1" s="3"/>
      <c r="C1" s="3"/>
      <c r="D1" s="3">
        <v>7</v>
      </c>
      <c r="G1" s="1"/>
    </row>
    <row r="2" ht="14.25">
      <c r="A2" s="4" t="s">
        <v>12</v>
      </c>
      <c r="B2" s="4" t="s">
        <v>13</v>
      </c>
      <c r="C2" s="5" t="s">
        <v>14</v>
      </c>
      <c r="D2" s="5" t="s">
        <v>15</v>
      </c>
      <c r="F2" s="4" t="s">
        <v>16</v>
      </c>
      <c r="G2" s="4" t="s">
        <v>17</v>
      </c>
      <c r="H2" s="4" t="s">
        <v>18</v>
      </c>
      <c r="I2" s="4" t="s">
        <v>14</v>
      </c>
      <c r="J2" s="4" t="s">
        <v>19</v>
      </c>
      <c r="K2" s="4" t="s">
        <v>20</v>
      </c>
      <c r="L2" s="4" t="s">
        <v>4</v>
      </c>
      <c r="M2" s="4" t="s">
        <v>6</v>
      </c>
      <c r="N2" s="4" t="s">
        <v>5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12</v>
      </c>
      <c r="T2" s="4" t="s">
        <v>15</v>
      </c>
      <c r="V2" t="s">
        <v>25</v>
      </c>
    </row>
    <row r="3" ht="14.25">
      <c r="A3" s="6">
        <v>1</v>
      </c>
      <c r="B3" s="7" t="s">
        <v>26</v>
      </c>
      <c r="C3" s="8"/>
      <c r="D3" s="9">
        <v>18</v>
      </c>
      <c r="F3" s="10">
        <v>1</v>
      </c>
      <c r="G3" s="10">
        <v>1000</v>
      </c>
      <c r="H3" s="10">
        <v>300</v>
      </c>
      <c r="I3" s="11" t="str">
        <f>INDEX(loss!$B$23:$B$73,MATCH(J3,loss!$A$23:$A$73,0))</f>
        <v xml:space="preserve">0 : 0</v>
      </c>
      <c r="J3" s="12">
        <v>0</v>
      </c>
      <c r="K3" s="13" t="s">
        <v>27</v>
      </c>
      <c r="L3" s="13">
        <v>5</v>
      </c>
      <c r="M3" s="13">
        <v>3</v>
      </c>
      <c r="N3" s="13">
        <v>3</v>
      </c>
      <c r="O3" s="13">
        <v>1</v>
      </c>
      <c r="P3" s="13">
        <v>26</v>
      </c>
      <c r="Q3" s="13">
        <v>0</v>
      </c>
      <c r="R3" s="14">
        <f>D1+(SUM(loss!P2,loss!S2,loss!Y2,loss!Z2,((loss!U2/L3)*3),((loss!V2/M3)*2),((loss!W2/N3)*3)))</f>
        <v>-21.059999999999999</v>
      </c>
      <c r="S3" s="15">
        <f>D1+(SUM(loss!P2,loss!R2,loss!T2,((loss!U2/L3)*4),((loss!V2/M3)*2),((loss!W2/N3)*2),loss!Y2,loss!Z2))</f>
        <v>-21.109999999999999</v>
      </c>
      <c r="T3" s="15">
        <f>D1+(SUM(loss!P2,loss!Q2,loss!R2,loss!T2,loss!U2,loss!V2,loss!W2,loss!X2,loss!Y2,loss!Z2))</f>
        <v>-22.295000000000002</v>
      </c>
      <c r="V3">
        <v>1</v>
      </c>
      <c r="X3" s="7">
        <v>5</v>
      </c>
      <c r="Y3" s="16">
        <v>10</v>
      </c>
      <c r="Z3" s="7">
        <v>4</v>
      </c>
      <c r="AA3" s="7">
        <v>7</v>
      </c>
      <c r="AB3">
        <v>8</v>
      </c>
      <c r="AC3">
        <v>4</v>
      </c>
      <c r="AD3">
        <v>8</v>
      </c>
      <c r="AE3">
        <v>7</v>
      </c>
      <c r="AF3">
        <v>8</v>
      </c>
    </row>
    <row r="4" ht="14.25">
      <c r="A4" s="6">
        <v>2</v>
      </c>
      <c r="B4" s="7" t="s">
        <v>28</v>
      </c>
      <c r="C4" s="8"/>
      <c r="D4" s="9">
        <v>20</v>
      </c>
      <c r="F4" s="10">
        <v>2</v>
      </c>
      <c r="G4" s="10">
        <v>1000</v>
      </c>
      <c r="H4" s="10">
        <v>300</v>
      </c>
      <c r="I4" s="11" t="str">
        <f>INDEX(loss!$B$23:$B$73,MATCH(J4,loss!$A$23:$A$73,0))</f>
        <v>6:94</v>
      </c>
      <c r="J4" s="12">
        <v>6</v>
      </c>
      <c r="K4" s="13" t="s">
        <v>29</v>
      </c>
      <c r="L4" s="13">
        <v>5</v>
      </c>
      <c r="M4" s="13">
        <v>3</v>
      </c>
      <c r="N4" s="13">
        <v>3</v>
      </c>
      <c r="O4" s="13">
        <v>1</v>
      </c>
      <c r="P4" s="13">
        <v>0</v>
      </c>
      <c r="Q4" s="17">
        <v>0</v>
      </c>
      <c r="R4" s="14">
        <f>R3+(SUM(loss!P3,loss!S3,loss!Y3,loss!Z3,((loss!U3/L4)*3),((loss!V3/M4)*2),((loss!W3/N4)*3)))</f>
        <v>-23.588721464003012</v>
      </c>
      <c r="S4" s="15">
        <f>R3+(SUM(loss!P3,loss!R3,loss!T3,((loss!U3/L4)*4),((loss!V3/M4)*2),((loss!W3/N4)*2),loss!Y3,loss!Z3))</f>
        <v>-45.968487496163561</v>
      </c>
      <c r="T4" s="15">
        <f>R3+(SUM(loss!P3,loss!Q3,loss!R3,loss!T3,loss!U3,loss!V3,loss!W3,loss!X3,loss!Y3,loss!Z3))</f>
        <v>-47.153487496163564</v>
      </c>
      <c r="V4">
        <v>2</v>
      </c>
      <c r="X4" s="7">
        <v>8</v>
      </c>
      <c r="Y4" s="16">
        <v>12</v>
      </c>
      <c r="Z4" s="7">
        <v>6</v>
      </c>
      <c r="AA4" s="7">
        <v>9</v>
      </c>
      <c r="AB4">
        <v>9</v>
      </c>
      <c r="AC4">
        <v>6</v>
      </c>
      <c r="AD4">
        <v>12</v>
      </c>
      <c r="AE4">
        <v>9</v>
      </c>
      <c r="AF4">
        <v>10</v>
      </c>
    </row>
    <row r="5" ht="14.25">
      <c r="A5" s="6">
        <v>3</v>
      </c>
      <c r="B5" s="7" t="s">
        <v>30</v>
      </c>
      <c r="C5" s="8"/>
      <c r="D5" s="9">
        <v>20</v>
      </c>
      <c r="F5" s="10">
        <v>3</v>
      </c>
      <c r="G5" s="10">
        <v>1000</v>
      </c>
      <c r="H5" s="10">
        <v>300</v>
      </c>
      <c r="I5" s="11" t="str">
        <f>INDEX(loss!$B$23:$B$73,MATCH(J5,loss!$A$23:$A$73,0))</f>
        <v>8:92</v>
      </c>
      <c r="J5" s="12">
        <v>8</v>
      </c>
      <c r="K5" s="13" t="s">
        <v>29</v>
      </c>
      <c r="L5" s="13">
        <v>5</v>
      </c>
      <c r="M5" s="13">
        <v>3</v>
      </c>
      <c r="N5" s="13">
        <v>3</v>
      </c>
      <c r="O5" s="13">
        <v>1</v>
      </c>
      <c r="P5" s="13">
        <v>0</v>
      </c>
      <c r="Q5" s="17">
        <v>0</v>
      </c>
      <c r="R5" s="14">
        <f>R4+(SUM(loss!P4,loss!S4,loss!Y4,loss!Z4,((loss!U4/L5)*3),((loss!V4/M5)*2),((loss!W4/N5)*3)))</f>
        <v>-26.39872146400301</v>
      </c>
      <c r="S5" s="15">
        <f>R4+(SUM(loss!P4,loss!R4,loss!T4,((loss!U4/L5)*4),((loss!V4/M5)*2),((loss!W4/N5)*2),loss!Y4,loss!Z4))</f>
        <v>-47.938721464003009</v>
      </c>
      <c r="T5" s="15">
        <f>R4+(SUM(loss!P4,loss!Q4,loss!R4,loss!T4,loss!U4,loss!V4,loss!W4,loss!X4,loss!Y4,loss!Z4))</f>
        <v>-49.123721464003012</v>
      </c>
      <c r="V5">
        <v>3</v>
      </c>
      <c r="X5" s="7">
        <v>9</v>
      </c>
      <c r="Y5" s="16">
        <v>15</v>
      </c>
      <c r="Z5" s="7">
        <v>8</v>
      </c>
      <c r="AA5" s="7">
        <v>10</v>
      </c>
      <c r="AB5">
        <v>12</v>
      </c>
      <c r="AC5">
        <v>8</v>
      </c>
      <c r="AD5">
        <v>15</v>
      </c>
      <c r="AE5" s="1">
        <v>12</v>
      </c>
      <c r="AF5">
        <v>12</v>
      </c>
    </row>
    <row r="6" ht="14.25">
      <c r="A6" s="6">
        <v>4</v>
      </c>
      <c r="B6" s="7" t="s">
        <v>31</v>
      </c>
      <c r="C6" s="8"/>
      <c r="D6" s="9"/>
      <c r="F6" s="10">
        <v>4</v>
      </c>
      <c r="G6" s="10">
        <v>1000</v>
      </c>
      <c r="H6" s="10">
        <v>300</v>
      </c>
      <c r="I6" s="11" t="str">
        <f>INDEX(loss!$B$23:$B$73,MATCH(J6,loss!$A$23:$A$73,0))</f>
        <v>10:90</v>
      </c>
      <c r="J6" s="12">
        <v>10</v>
      </c>
      <c r="K6" s="13" t="s">
        <v>29</v>
      </c>
      <c r="L6" s="13">
        <v>5</v>
      </c>
      <c r="M6" s="13">
        <v>3</v>
      </c>
      <c r="N6" s="13">
        <v>3</v>
      </c>
      <c r="O6" s="13">
        <v>1</v>
      </c>
      <c r="P6" s="13">
        <v>0</v>
      </c>
      <c r="Q6" s="17">
        <v>0</v>
      </c>
      <c r="R6" s="14">
        <f>R5+(SUM(loss!P5,loss!S5,loss!Y5,loss!Z5,((loss!U5/L6)*3),((loss!V5/M6)*2),((loss!W5/N6)*3)))</f>
        <v>-29.248721464003012</v>
      </c>
      <c r="S6" s="15">
        <f>R5+(SUM(loss!P5,loss!R5,loss!T5,((loss!U5/L6)*4),((loss!V5/M6)*2),((loss!W5/N6)*2),loss!Y5,loss!Z5))</f>
        <v>-48.89872146400301</v>
      </c>
      <c r="T6" s="15">
        <f>R5+(SUM(loss!P5,loss!Q5,loss!R5,loss!T5,loss!U5,loss!V5,loss!W5,loss!X5,loss!Y5,loss!Z5))</f>
        <v>-50.083721464003006</v>
      </c>
      <c r="V6">
        <v>4</v>
      </c>
      <c r="X6" s="7">
        <v>25</v>
      </c>
      <c r="Y6" s="16">
        <v>20</v>
      </c>
      <c r="Z6" s="7">
        <v>10</v>
      </c>
      <c r="AA6" s="7">
        <v>15</v>
      </c>
      <c r="AB6">
        <v>15</v>
      </c>
      <c r="AC6">
        <v>10</v>
      </c>
      <c r="AD6">
        <v>20</v>
      </c>
      <c r="AE6">
        <v>15</v>
      </c>
      <c r="AF6">
        <v>15</v>
      </c>
    </row>
    <row r="7" ht="14.25">
      <c r="A7" s="6">
        <v>5</v>
      </c>
      <c r="B7" s="7" t="s">
        <v>32</v>
      </c>
      <c r="C7" s="8"/>
      <c r="D7" s="9"/>
      <c r="F7" s="10">
        <v>5</v>
      </c>
      <c r="G7" s="10">
        <v>1000</v>
      </c>
      <c r="H7" s="10">
        <v>300</v>
      </c>
      <c r="I7" s="11" t="str">
        <f>INDEX(loss!$B$23:$B$73,MATCH(J7,loss!$A$23:$A$73,0))</f>
        <v>15:85</v>
      </c>
      <c r="J7" s="12">
        <v>15</v>
      </c>
      <c r="K7" s="13" t="s">
        <v>29</v>
      </c>
      <c r="L7" s="13">
        <v>5</v>
      </c>
      <c r="M7" s="13">
        <v>3</v>
      </c>
      <c r="N7" s="13">
        <v>3</v>
      </c>
      <c r="O7" s="13">
        <v>1</v>
      </c>
      <c r="P7" s="13">
        <v>0</v>
      </c>
      <c r="Q7" s="17">
        <v>0</v>
      </c>
      <c r="R7" s="14">
        <f>R6+(SUM(loss!P6,loss!S6,loss!Y6,loss!Z6,((loss!U6/L7)*3),((loss!V6/M7)*2),((loss!W6/N7)*3)))</f>
        <v>-32.058721464003014</v>
      </c>
      <c r="S7" s="15">
        <f>R6+(SUM(loss!P6,loss!R6,loss!T6,((loss!U6/L7)*4),((loss!V6/M7)*2),((loss!W6/N7)*2),loss!Y6,loss!Z6))</f>
        <v>-50.138721464003012</v>
      </c>
      <c r="T7" s="15">
        <f>R6+(SUM(loss!P6,loss!Q6,loss!R6,loss!T6,loss!U6,loss!V6,loss!W6,loss!X6,loss!Y6,loss!Z6))</f>
        <v>-51.323721464003015</v>
      </c>
      <c r="V7">
        <v>5</v>
      </c>
      <c r="X7" s="7">
        <v>30</v>
      </c>
      <c r="Y7" s="16">
        <v>25</v>
      </c>
      <c r="Z7" s="7">
        <v>15</v>
      </c>
      <c r="AA7" s="7">
        <v>20</v>
      </c>
      <c r="AB7">
        <v>20</v>
      </c>
      <c r="AC7">
        <v>12</v>
      </c>
      <c r="AD7">
        <v>25</v>
      </c>
      <c r="AE7">
        <v>20</v>
      </c>
      <c r="AF7">
        <v>22</v>
      </c>
    </row>
    <row r="8" ht="14.25">
      <c r="A8" s="6">
        <v>6</v>
      </c>
      <c r="B8" s="7" t="s">
        <v>33</v>
      </c>
      <c r="C8" s="8"/>
      <c r="D8" s="9"/>
      <c r="F8" s="10">
        <v>6</v>
      </c>
      <c r="G8" s="10">
        <v>1000</v>
      </c>
      <c r="H8" s="10">
        <v>300</v>
      </c>
      <c r="I8" s="11" t="str">
        <f>INDEX(loss!$B$23:$B$73,MATCH(J8,loss!$A$23:$A$73,0))</f>
        <v>20:80</v>
      </c>
      <c r="J8" s="12">
        <v>20</v>
      </c>
      <c r="K8" s="13" t="s">
        <v>29</v>
      </c>
      <c r="L8" s="13">
        <v>5</v>
      </c>
      <c r="M8" s="13">
        <v>3</v>
      </c>
      <c r="N8" s="13">
        <v>3</v>
      </c>
      <c r="O8" s="13">
        <v>1</v>
      </c>
      <c r="P8" s="13">
        <v>0</v>
      </c>
      <c r="Q8" s="17">
        <v>0</v>
      </c>
      <c r="R8" s="14">
        <f>R7+(SUM(loss!P7,loss!S7,loss!Y7,loss!Z7,((loss!U7/L8)*3),((loss!V7/M8)*2),((loss!W7/N8)*3)))</f>
        <v>-35.287821594083582</v>
      </c>
      <c r="S8" s="15">
        <f>R7+(SUM(loss!P7,loss!R7,loss!T7,((loss!U7/L8)*4),((loss!V7/M8)*2),((loss!W7/N8)*2),loss!Y7,loss!Z7))</f>
        <v>-51.738421507363199</v>
      </c>
      <c r="T8" s="15">
        <f>R7+(SUM(loss!P7,loss!Q7,loss!R7,loss!T7,loss!U7,loss!V7,loss!W7,loss!X7,loss!Y7,loss!Z7))</f>
        <v>-52.923421507363201</v>
      </c>
      <c r="V8">
        <v>6</v>
      </c>
      <c r="X8" s="7">
        <v>35</v>
      </c>
      <c r="Y8" s="16">
        <v>30</v>
      </c>
      <c r="Z8" s="7">
        <v>25</v>
      </c>
      <c r="AA8" s="7">
        <v>30</v>
      </c>
      <c r="AB8">
        <v>30</v>
      </c>
      <c r="AC8">
        <v>20</v>
      </c>
      <c r="AD8">
        <v>30</v>
      </c>
      <c r="AE8">
        <v>30</v>
      </c>
      <c r="AF8">
        <v>30</v>
      </c>
    </row>
    <row r="9" ht="14.25">
      <c r="A9" s="6">
        <v>7</v>
      </c>
      <c r="B9" s="18" t="s">
        <v>34</v>
      </c>
      <c r="C9" s="8"/>
      <c r="D9" s="9"/>
      <c r="F9" s="10">
        <v>7</v>
      </c>
      <c r="G9" s="10">
        <v>1000</v>
      </c>
      <c r="H9" s="10">
        <v>300</v>
      </c>
      <c r="I9" s="11" t="str">
        <f>INDEX(loss!$B$23:$B$73,MATCH(J9,loss!$A$23:$A$73,0))</f>
        <v>45:55</v>
      </c>
      <c r="J9" s="12">
        <v>45</v>
      </c>
      <c r="K9" s="13" t="s">
        <v>29</v>
      </c>
      <c r="L9" s="13">
        <v>5</v>
      </c>
      <c r="M9" s="13">
        <v>3</v>
      </c>
      <c r="N9" s="13">
        <v>3</v>
      </c>
      <c r="O9" s="13">
        <v>1</v>
      </c>
      <c r="P9" s="13">
        <v>0</v>
      </c>
      <c r="Q9" s="17">
        <v>0</v>
      </c>
      <c r="R9" s="14">
        <f>R8+(SUM(loss!P8,loss!S8,loss!Y8,loss!Z8,((loss!U8/L9)*3),((loss!V8/M9)*2),((loss!W8/N9)*3)))</f>
        <v>-40.144194699141146</v>
      </c>
      <c r="S9" s="15">
        <f>R8+(SUM(loss!P8,loss!R8,loss!T8,((loss!U8/L9)*4),((loss!V8/M9)*2),((loss!W8/N9)*2),loss!Y8,loss!Z8))</f>
        <v>-51.445696456330147</v>
      </c>
      <c r="T9" s="15">
        <f>R8+(SUM(loss!P8,loss!Q8,loss!R8,loss!T8,loss!U8,loss!V8,loss!W8,loss!X8,loss!Y8,loss!Z8))</f>
        <v>-52.630696456330142</v>
      </c>
      <c r="V9">
        <v>7</v>
      </c>
      <c r="X9" s="7">
        <v>45</v>
      </c>
      <c r="Y9" s="16">
        <v>45</v>
      </c>
      <c r="Z9" s="7">
        <v>40</v>
      </c>
      <c r="AA9" s="7">
        <v>45</v>
      </c>
      <c r="AB9">
        <v>45</v>
      </c>
      <c r="AC9">
        <v>45</v>
      </c>
      <c r="AD9">
        <v>45</v>
      </c>
      <c r="AE9">
        <v>45</v>
      </c>
      <c r="AF9">
        <v>48</v>
      </c>
    </row>
    <row r="10" ht="14.25">
      <c r="A10" s="6">
        <v>8</v>
      </c>
      <c r="B10" s="7">
        <v>0</v>
      </c>
      <c r="C10" s="8"/>
      <c r="D10" s="9"/>
      <c r="F10" s="10">
        <v>8</v>
      </c>
      <c r="G10" s="10">
        <v>1000</v>
      </c>
      <c r="H10" s="10">
        <v>300</v>
      </c>
      <c r="I10" s="11" t="str">
        <f>INDEX(loss!$B$23:$B$73,MATCH(J10,loss!$A$23:$A$73,0))</f>
        <v>50:50</v>
      </c>
      <c r="J10" s="12">
        <v>50</v>
      </c>
      <c r="K10" s="13" t="s">
        <v>29</v>
      </c>
      <c r="L10" s="13">
        <v>5</v>
      </c>
      <c r="M10" s="13">
        <v>3</v>
      </c>
      <c r="N10" s="13">
        <v>3</v>
      </c>
      <c r="O10" s="13">
        <v>1</v>
      </c>
      <c r="P10" s="13">
        <v>0</v>
      </c>
      <c r="Q10" s="17">
        <v>0</v>
      </c>
      <c r="R10" s="14">
        <f>R9+(SUM(loss!P9,loss!S9,loss!Y9,loss!Z9,((loss!U9/L10)*3),((loss!V9/M10)*2),((loss!W9/N10)*3)))</f>
        <v>-45.744194699141147</v>
      </c>
      <c r="S10" s="15">
        <f>R9+(SUM(loss!P9,loss!R9,loss!T9,((loss!U9/L10)*4),((loss!V9/M10)*2),((loss!W9/N10)*2),loss!Y9,loss!Z9))</f>
        <v>-56.314194699141147</v>
      </c>
      <c r="T10" s="15">
        <f>R9+(SUM(loss!P9,loss!Q9,loss!R9,loss!T9,loss!U9,loss!V9,loss!W9,loss!X9,loss!Y9,loss!Z9))</f>
        <v>-57.499194699141142</v>
      </c>
      <c r="V10">
        <v>8</v>
      </c>
      <c r="X10" s="7">
        <v>0</v>
      </c>
      <c r="Y10" s="16">
        <v>0</v>
      </c>
      <c r="Z10" s="7">
        <v>0</v>
      </c>
      <c r="AA10" s="7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ht="14.25">
      <c r="A11" s="6">
        <v>9</v>
      </c>
      <c r="B11" s="6"/>
      <c r="C11" s="8"/>
      <c r="D11" s="9"/>
      <c r="F11" s="10">
        <v>9</v>
      </c>
      <c r="G11" s="10">
        <v>1000</v>
      </c>
      <c r="H11" s="10">
        <v>300</v>
      </c>
      <c r="I11" s="11" t="str">
        <f>INDEX(loss!$B$23:$B$73,MATCH(J11,loss!$A$23:$A$73,0))</f>
        <v>1:99</v>
      </c>
      <c r="J11" s="12">
        <v>1</v>
      </c>
      <c r="K11" s="13" t="s">
        <v>29</v>
      </c>
      <c r="L11" s="13">
        <v>5</v>
      </c>
      <c r="M11" s="13">
        <v>3</v>
      </c>
      <c r="N11" s="13">
        <v>3</v>
      </c>
      <c r="O11" s="13">
        <v>1</v>
      </c>
      <c r="P11" s="13">
        <v>0</v>
      </c>
      <c r="Q11" s="17">
        <v>0</v>
      </c>
      <c r="R11" s="14">
        <f>R10+(SUM(loss!P10,loss!S10,loss!Y10,loss!Z10,((loss!U10/L11)*3),((loss!V10/M11)*2),((loss!W10/N11)*3)))</f>
        <v>-48.047842753165646</v>
      </c>
      <c r="S11" s="15">
        <f>R10+(SUM(loss!P10,loss!R10,loss!T10,((loss!U10/L11)*4),((loss!V10/M11)*2),((loss!W10/N11)*2),loss!Y10,loss!Z10))</f>
        <v>-78.434194699141159</v>
      </c>
      <c r="T11" s="15">
        <f>R10+(SUM(loss!P10,loss!Q10,loss!R10,loss!T10,loss!U10,loss!V10,loss!W10,loss!X10,loss!Y10,loss!Z10))</f>
        <v>-79.619194699141147</v>
      </c>
      <c r="V11">
        <v>9</v>
      </c>
    </row>
    <row r="12" ht="14.25">
      <c r="A12" s="6">
        <v>10</v>
      </c>
      <c r="B12" s="6"/>
      <c r="C12" s="8"/>
      <c r="D12" s="9"/>
      <c r="F12" s="10">
        <v>10</v>
      </c>
      <c r="G12" s="10">
        <v>1000</v>
      </c>
      <c r="H12" s="10">
        <v>300</v>
      </c>
      <c r="I12" s="11" t="str">
        <f>INDEX(loss!$B$23:$B$73,MATCH(J12,loss!$A$23:$A$73,0))</f>
        <v>1:99</v>
      </c>
      <c r="J12" s="12">
        <v>1</v>
      </c>
      <c r="K12" s="13" t="s">
        <v>29</v>
      </c>
      <c r="L12" s="13">
        <v>5</v>
      </c>
      <c r="M12" s="13">
        <v>3</v>
      </c>
      <c r="N12" s="13">
        <v>3</v>
      </c>
      <c r="O12" s="13">
        <v>1</v>
      </c>
      <c r="P12" s="13">
        <v>0</v>
      </c>
      <c r="Q12" s="17">
        <v>0</v>
      </c>
      <c r="R12" s="14">
        <f>R11+(SUM(loss!P11,loss!S11,loss!Y11,loss!Z11,((loss!U11/L12)*3),((loss!V11/M12)*2),((loss!W11/N12)*3)))</f>
        <v>-50.351490807190146</v>
      </c>
      <c r="S12" s="15">
        <f>R11+(SUM(loss!P11,loss!R11,loss!T11,((loss!U11/L12)*4),((loss!V11/M12)*2),((loss!W11/N12)*2),loss!Y11,loss!Z11))</f>
        <v>-80.737842753165651</v>
      </c>
      <c r="T12" s="15">
        <f>R11+(SUM(loss!P11,loss!Q11,loss!R11,loss!T11,loss!U11,loss!V11,loss!W11,loss!X11,loss!Y11,loss!Z11))</f>
        <v>-81.922842753165639</v>
      </c>
      <c r="V12">
        <v>10</v>
      </c>
      <c r="X12" t="s">
        <v>35</v>
      </c>
    </row>
    <row r="13" ht="14.25">
      <c r="A13" s="6">
        <v>11</v>
      </c>
      <c r="B13" s="6"/>
      <c r="C13" s="8"/>
      <c r="D13" s="9"/>
      <c r="F13" s="10">
        <v>11</v>
      </c>
      <c r="G13" s="10">
        <v>1000</v>
      </c>
      <c r="H13" s="10">
        <v>300</v>
      </c>
      <c r="I13" s="11" t="str">
        <f>INDEX(loss!$B$23:$B$73,MATCH(J13,loss!$A$23:$A$73,0))</f>
        <v>1:99</v>
      </c>
      <c r="J13" s="12">
        <v>1</v>
      </c>
      <c r="K13" s="13" t="s">
        <v>29</v>
      </c>
      <c r="L13" s="13">
        <v>5</v>
      </c>
      <c r="M13" s="13">
        <v>3</v>
      </c>
      <c r="N13" s="13">
        <v>3</v>
      </c>
      <c r="O13" s="13">
        <v>1</v>
      </c>
      <c r="P13" s="13">
        <v>0</v>
      </c>
      <c r="Q13" s="17">
        <v>0</v>
      </c>
      <c r="R13" s="14">
        <f>R12+(SUM(loss!P12,loss!S12,loss!Y12,loss!Z12,((loss!U12/L13)*3),((loss!V12/M13)*2),((loss!W12/N13)*3)))</f>
        <v>-52.655138861214645</v>
      </c>
      <c r="S13" s="15">
        <f>R12+(SUM(loss!P12,loss!R12,loss!T12,((loss!U12/L13)*4),((loss!V12/M13)*2),((loss!W12/N13)*2),loss!Y12,loss!Z12))</f>
        <v>-83.041490807190144</v>
      </c>
      <c r="T13" s="15">
        <f>R12+(SUM(loss!P12,loss!Q12,loss!R12,loss!T12,loss!U12,loss!V12,loss!W12,loss!X12,loss!Y12,loss!Z12))</f>
        <v>-84.226490807190146</v>
      </c>
      <c r="V13">
        <v>12</v>
      </c>
      <c r="X13" t="s">
        <v>36</v>
      </c>
    </row>
    <row r="14" ht="14.25">
      <c r="A14" s="6">
        <v>12</v>
      </c>
      <c r="B14" s="6"/>
      <c r="C14" s="8"/>
      <c r="D14" s="9"/>
      <c r="F14" s="10">
        <v>12</v>
      </c>
      <c r="G14" s="10">
        <v>1000</v>
      </c>
      <c r="H14" s="10">
        <v>300</v>
      </c>
      <c r="I14" s="11" t="str">
        <f>INDEX(loss!$B$23:$B$73,MATCH(J14,loss!$A$23:$A$73,0))</f>
        <v>1:99</v>
      </c>
      <c r="J14" s="12">
        <v>1</v>
      </c>
      <c r="K14" s="13" t="s">
        <v>29</v>
      </c>
      <c r="L14" s="13">
        <v>5</v>
      </c>
      <c r="M14" s="13">
        <v>3</v>
      </c>
      <c r="N14" s="13">
        <v>3</v>
      </c>
      <c r="O14" s="13">
        <v>1</v>
      </c>
      <c r="P14" s="13">
        <v>0</v>
      </c>
      <c r="Q14" s="17">
        <v>0</v>
      </c>
      <c r="R14" s="14">
        <f>R13+(SUM(loss!P13,loss!S13,loss!Y13,loss!Z13,((loss!U13/L14)*3),((loss!V13/M14)*2),((loss!W13/N14)*3)))</f>
        <v>-54.958786915239145</v>
      </c>
      <c r="S14" s="15">
        <f>R13+(SUM(loss!P13,loss!R13,loss!T13,((loss!U13/L14)*4),((loss!V13/M14)*2),((loss!W13/N14)*2),loss!Y13,loss!Z13))</f>
        <v>-85.34513886121465</v>
      </c>
      <c r="T14" s="15">
        <f>R13+(SUM(loss!P13,loss!Q13,loss!R13,loss!T13,loss!U13,loss!V13,loss!W13,loss!X13,loss!Y13,loss!Z13))</f>
        <v>-86.530138861214652</v>
      </c>
      <c r="V14">
        <v>13</v>
      </c>
      <c r="X14" s="1" t="s">
        <v>37</v>
      </c>
    </row>
    <row r="15" ht="14.25">
      <c r="A15" s="6">
        <v>13</v>
      </c>
      <c r="B15" s="6"/>
      <c r="C15" s="8"/>
      <c r="D15" s="9"/>
      <c r="F15" s="10">
        <v>13</v>
      </c>
      <c r="G15" s="10">
        <v>1000</v>
      </c>
      <c r="H15" s="10">
        <v>300</v>
      </c>
      <c r="I15" s="11" t="str">
        <f>INDEX(loss!$B$23:$B$73,MATCH(J15,loss!$A$23:$A$73,0))</f>
        <v>1:99</v>
      </c>
      <c r="J15" s="12">
        <v>1</v>
      </c>
      <c r="K15" s="13" t="s">
        <v>29</v>
      </c>
      <c r="L15" s="13">
        <v>5</v>
      </c>
      <c r="M15" s="13">
        <v>3</v>
      </c>
      <c r="N15" s="13">
        <v>3</v>
      </c>
      <c r="O15" s="13">
        <v>1</v>
      </c>
      <c r="P15" s="13">
        <v>0</v>
      </c>
      <c r="Q15" s="17">
        <v>0</v>
      </c>
      <c r="R15" s="14">
        <f>R14+(SUM(loss!P14,loss!S14,loss!Y14,loss!Z14,((loss!U14/L15)*3),((loss!V14/M15)*2),((loss!W14/N15)*3)))</f>
        <v>-57.262434969263644</v>
      </c>
      <c r="S15" s="15">
        <f>R14+(SUM(loss!P14,loss!R14,loss!T14,((loss!U14/L15)*4),((loss!V14/M15)*2),((loss!W14/N15)*2),loss!Y14,loss!Z14))</f>
        <v>-87.648786915239157</v>
      </c>
      <c r="T15" s="15">
        <f>R14+(SUM(loss!P14,loss!Q14,loss!R14,loss!T14,loss!U14,loss!V14,loss!W14,loss!X14,loss!Y14,loss!Z14))</f>
        <v>-88.833786915239145</v>
      </c>
      <c r="V15">
        <v>15</v>
      </c>
      <c r="X15" t="s">
        <v>38</v>
      </c>
    </row>
    <row r="16" ht="14.25">
      <c r="A16" s="6">
        <v>14</v>
      </c>
      <c r="B16" s="6"/>
      <c r="C16" s="8"/>
      <c r="D16" s="9"/>
      <c r="F16" s="10">
        <v>14</v>
      </c>
      <c r="G16" s="10">
        <v>1000</v>
      </c>
      <c r="H16" s="10">
        <v>300</v>
      </c>
      <c r="I16" s="11" t="str">
        <f>INDEX(loss!$B$23:$B$73,MATCH(J16,loss!$A$23:$A$73,0))</f>
        <v>1:99</v>
      </c>
      <c r="J16" s="12">
        <v>1</v>
      </c>
      <c r="K16" s="13" t="s">
        <v>29</v>
      </c>
      <c r="L16" s="13">
        <v>5</v>
      </c>
      <c r="M16" s="13">
        <v>3</v>
      </c>
      <c r="N16" s="13">
        <v>3</v>
      </c>
      <c r="O16" s="13">
        <v>1</v>
      </c>
      <c r="P16" s="13">
        <v>0</v>
      </c>
      <c r="Q16" s="17">
        <v>0</v>
      </c>
      <c r="R16" s="14">
        <f>R15+(SUM(loss!P15,loss!S15,loss!Y15,loss!Z15,((loss!U15/L16)*3),((loss!V15/M16)*2),((loss!W15/N16)*3)))</f>
        <v>-59.566083023288144</v>
      </c>
      <c r="S16" s="15">
        <f>R15+(SUM(loss!P15,loss!R15,loss!T15,((loss!U15/L16)*4),((loss!V15/M16)*2),((loss!W15/N16)*2),loss!Y15,loss!Z15))</f>
        <v>-89.952434969263649</v>
      </c>
      <c r="T16" s="15">
        <f>R15+(SUM(loss!P15,loss!Q15,loss!R15,loss!T15,loss!U15,loss!V15,loss!W15,loss!X15,loss!Y15,loss!Z15))</f>
        <v>-91.137434969263637</v>
      </c>
      <c r="V16">
        <v>20</v>
      </c>
      <c r="X16" t="s">
        <v>39</v>
      </c>
    </row>
    <row r="17" ht="14.25">
      <c r="A17" s="6">
        <v>15</v>
      </c>
      <c r="B17" s="6"/>
      <c r="C17" s="8"/>
      <c r="D17" s="9"/>
      <c r="F17" s="10">
        <v>15</v>
      </c>
      <c r="G17" s="10">
        <v>1000</v>
      </c>
      <c r="H17" s="10">
        <v>300</v>
      </c>
      <c r="I17" s="11" t="str">
        <f>INDEX(loss!$B$23:$B$73,MATCH(J17,loss!$A$23:$A$73,0))</f>
        <v>1:99</v>
      </c>
      <c r="J17" s="12">
        <v>1</v>
      </c>
      <c r="K17" s="13" t="s">
        <v>29</v>
      </c>
      <c r="L17" s="13">
        <v>5</v>
      </c>
      <c r="M17" s="13">
        <v>3</v>
      </c>
      <c r="N17" s="13">
        <v>3</v>
      </c>
      <c r="O17" s="13">
        <v>1</v>
      </c>
      <c r="P17" s="13">
        <v>0</v>
      </c>
      <c r="Q17" s="17">
        <v>0</v>
      </c>
      <c r="R17" s="14">
        <f>R16+(SUM(loss!P16,loss!S16,loss!Y16,loss!Z16,((loss!U16/L17)*3),((loss!V16/M17)*2),((loss!W16/N17)*3)))</f>
        <v>-61.869731077312643</v>
      </c>
      <c r="S17" s="15">
        <f>R16+(SUM(loss!P16,loss!R16,loss!T16,((loss!U16/L17)*4),((loss!V16/M17)*2),((loss!W16/N17)*2),loss!Y16,loss!Z16))</f>
        <v>-92.256083023288141</v>
      </c>
      <c r="T17" s="15">
        <f>R16+(SUM(loss!P16,loss!Q16,loss!R16,loss!T16,loss!U16,loss!V16,loss!W16,loss!X16,loss!Y16,loss!Z16))</f>
        <v>-93.441083023288144</v>
      </c>
      <c r="V17">
        <v>25</v>
      </c>
      <c r="X17" t="s">
        <v>40</v>
      </c>
    </row>
    <row r="18" ht="14.25">
      <c r="A18" s="6">
        <v>16</v>
      </c>
      <c r="B18" s="6"/>
      <c r="C18" s="8"/>
      <c r="D18" s="9"/>
      <c r="F18" s="10">
        <v>16</v>
      </c>
      <c r="G18" s="10">
        <v>1000</v>
      </c>
      <c r="H18" s="10">
        <v>300</v>
      </c>
      <c r="I18" s="11" t="str">
        <f>INDEX(loss!$B$23:$B$73,MATCH(J18,loss!$A$23:$A$73,0))</f>
        <v>1:99</v>
      </c>
      <c r="J18" s="12">
        <v>1</v>
      </c>
      <c r="K18" s="13" t="s">
        <v>29</v>
      </c>
      <c r="L18" s="13">
        <v>5</v>
      </c>
      <c r="M18" s="13">
        <v>3</v>
      </c>
      <c r="N18" s="13">
        <v>3</v>
      </c>
      <c r="O18" s="13">
        <v>1</v>
      </c>
      <c r="P18" s="13">
        <v>0</v>
      </c>
      <c r="Q18" s="17">
        <v>0</v>
      </c>
      <c r="R18" s="14">
        <f>R17+(SUM(loss!P17,loss!S17,loss!Y17,loss!Z17,((loss!U17/L18)*3),((loss!V17/M18)*2),((loss!W17/N18)*3)))</f>
        <v>-64.173379131337143</v>
      </c>
      <c r="S18" s="15">
        <f>R17+(SUM(loss!P17,loss!R17,loss!T17,((loss!U17/L18)*4),((loss!V17/M18)*2),((loss!W17/N18)*2),loss!Y17,loss!Z17))</f>
        <v>-94.559731077312648</v>
      </c>
      <c r="T18" s="15">
        <f>R17+(SUM(loss!P17,loss!Q17,loss!R17,loss!T17,loss!U17,loss!V17,loss!W17,loss!X17,loss!Y17,loss!Z17))</f>
        <v>-95.74473107731265</v>
      </c>
      <c r="V18">
        <v>30</v>
      </c>
      <c r="X18" t="s">
        <v>41</v>
      </c>
    </row>
    <row r="19" ht="14.25">
      <c r="V19">
        <v>35</v>
      </c>
      <c r="X19" t="s">
        <v>42</v>
      </c>
    </row>
    <row r="20" ht="14.25">
      <c r="V20">
        <v>40</v>
      </c>
    </row>
    <row r="21" ht="14.25">
      <c r="V21">
        <v>45</v>
      </c>
    </row>
    <row r="22" ht="14.25">
      <c r="V22">
        <v>47</v>
      </c>
    </row>
    <row r="23" ht="14.25">
      <c r="V23">
        <v>50</v>
      </c>
    </row>
    <row r="24" ht="14.25"/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</sheetData>
  <dataValidations count="7" disablePrompts="0">
    <dataValidation sqref="K3 K4 K5 K6 K7 K8 K9 K10 K11 K12 K13 K14 K15 K16 K17 K18" type="list" allowBlank="1" errorStyle="stop" imeMode="noControl" operator="between" promptTitle="" showDropDown="0" showErrorMessage="1" showInputMessage="1">
      <formula1>loss!$A$2:$A$7</formula1>
    </dataValidation>
    <dataValidation sqref="O3:O18" type="list" allowBlank="1" errorStyle="stop" imeMode="noControl" operator="between" showDropDown="0" showErrorMessage="1" showInputMessage="1">
      <formula1>loss!$M$2:$M$7</formula1>
    </dataValidation>
    <dataValidation sqref="D3:D18" type="list" allowBlank="1" errorStyle="stop" imeMode="noControl" operator="between" showDropDown="0" showErrorMessage="1" showInputMessage="1">
      <formula1>loss!$N$2:$N$17</formula1>
    </dataValidation>
    <dataValidation sqref="L3:L18" type="list" allowBlank="1" errorStyle="stop" imeMode="noControl" operator="between" showDropDown="0" showErrorMessage="1" showInputMessage="1">
      <formula1>loss!$M$2:$M$7</formula1>
    </dataValidation>
    <dataValidation sqref="M3:M18" type="list" allowBlank="1" errorStyle="stop" imeMode="noControl" operator="between" showDropDown="0" showErrorMessage="1" showInputMessage="1">
      <formula1>loss!$M$2:$M$7</formula1>
    </dataValidation>
    <dataValidation sqref="N3:N18" type="list" allowBlank="1" errorStyle="stop" imeMode="noControl" operator="between" showDropDown="0" showErrorMessage="1" showInputMessage="1">
      <formula1>loss!$M$2:$M$7</formula1>
    </dataValidation>
    <dataValidation sqref="J3:J18" type="list" allowBlank="1" errorStyle="stop" imeMode="noControl" operator="between" showDropDown="0" showErrorMessage="1" showInputMessage="1">
      <formula1>loss!$A$23:$A$73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00DE0088-00F6-42F6-97FF-009C00E70021}">
            <xm:f>-21</xm:f>
            <xm:f>-14</xm:f>
            <x14:dxf>
              <font>
                <color rgb="FF00B050"/>
              </font>
              <fill>
                <patternFill patternType="solid">
                  <fgColor rgb="FFE2EFD8"/>
                  <bgColor rgb="FFE2EFD8"/>
                </patternFill>
              </fill>
            </x14:dxf>
          </x14:cfRule>
          <xm:sqref>S3:S18</xm:sqref>
        </x14:conditionalFormatting>
        <x14:conditionalFormatting xmlns:xm="http://schemas.microsoft.com/office/excel/2006/main">
          <x14:cfRule type="cellIs" priority="2" operator="between" id="{002A0024-0004-4DE5-B6E2-004300460006}">
            <xm:f>-23</xm:f>
            <xm:f>-16</xm:f>
            <x14:dxf>
              <font>
                <color rgb="FF00B050"/>
              </font>
              <fill>
                <patternFill patternType="solid">
                  <fgColor rgb="FFE2EFD8"/>
                  <bgColor rgb="FFE2EFD8"/>
                </patternFill>
              </fill>
            </x14:dxf>
          </x14:cfRule>
          <xm:sqref>T3:T18</xm:sqref>
        </x14:conditionalFormatting>
        <x14:conditionalFormatting xmlns:xm="http://schemas.microsoft.com/office/excel/2006/main">
          <x14:cfRule type="cellIs" priority="1" operator="lessThan" id="{005A002C-0012-40E6-8FD4-004200F3004F}">
            <xm:f>-23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S3:T18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8515625"/>
    <col customWidth="1" min="2" max="2" width="8.00390625"/>
    <col customWidth="1" min="3" max="3" width="4.7109375"/>
    <col customWidth="1" min="4" max="4" width="6.28125"/>
    <col customWidth="1" min="5" max="5" width="1.8515625"/>
    <col customWidth="1" min="6" max="7" width="6.28125"/>
    <col customWidth="1" min="8" max="8" width="1.8515625"/>
    <col customWidth="1" min="9" max="9" width="6.28125"/>
    <col customWidth="1" min="10" max="10" width="6.8515625"/>
  </cols>
  <sheetData>
    <row r="1" ht="14.25">
      <c r="A1" s="19" t="s">
        <v>43</v>
      </c>
      <c r="M1" s="20" t="s">
        <v>44</v>
      </c>
      <c r="N1" s="20" t="s">
        <v>45</v>
      </c>
      <c r="P1" s="20" t="s">
        <v>46</v>
      </c>
      <c r="Q1" s="20" t="s">
        <v>47</v>
      </c>
      <c r="R1" s="20" t="s">
        <v>48</v>
      </c>
      <c r="S1" s="20" t="s">
        <v>49</v>
      </c>
      <c r="T1" s="20" t="s">
        <v>50</v>
      </c>
      <c r="U1" s="20" t="s">
        <v>4</v>
      </c>
      <c r="V1" s="20" t="s">
        <v>6</v>
      </c>
      <c r="W1" s="20" t="s">
        <v>5</v>
      </c>
      <c r="X1" s="20" t="s">
        <v>51</v>
      </c>
      <c r="Y1" s="20" t="s">
        <v>52</v>
      </c>
      <c r="Z1" s="20" t="s">
        <v>23</v>
      </c>
    </row>
    <row r="2" ht="14.25">
      <c r="A2" s="21" t="s">
        <v>27</v>
      </c>
      <c r="B2" s="22">
        <v>0</v>
      </c>
      <c r="C2" s="1" t="s">
        <v>1</v>
      </c>
      <c r="M2" s="23">
        <v>0</v>
      </c>
      <c r="N2" s="20">
        <v>14</v>
      </c>
      <c r="P2" s="20">
        <f>ODP!G3*loss!$B$9*-1</f>
        <v>-0.34999999999999998</v>
      </c>
      <c r="Q2" s="20">
        <f>ODP!H3*loss!$B$9*-1</f>
        <v>-0.105</v>
      </c>
      <c r="R2" s="24">
        <f>INDEX(loss!$D$23:$D$73,MATCH(ODP!J3,loss!$A$23:$A$73,0))</f>
        <v>0</v>
      </c>
      <c r="S2" s="24">
        <f>INDEX(loss!$F$23:$F$73,MATCH(ODP!J3,loss!$A$23:$A$73,0))</f>
        <v>0</v>
      </c>
      <c r="T2" s="24">
        <f>INDEX(loss!$B$2:$B$7,MATCH(ODP!K3,loss!$A$2:$A$7,0))*-1</f>
        <v>0</v>
      </c>
      <c r="U2" s="20">
        <f>ODP!L3*loss!$B$12*-1</f>
        <v>-1.5</v>
      </c>
      <c r="V2" s="23">
        <f>ODP!M3*loss!$B$13*-1</f>
        <v>-0.089999999999999997</v>
      </c>
      <c r="W2" s="20">
        <f>ODP!N3*loss!$B$14*-1</f>
        <v>-0.75</v>
      </c>
      <c r="X2" s="20">
        <f>ODP!O3*loss!$B$15*-1</f>
        <v>-0.5</v>
      </c>
      <c r="Y2" s="20">
        <f>ODP!P3*-1</f>
        <v>-26</v>
      </c>
      <c r="Z2" s="20">
        <f>ODP!Q3*loss!$B$13*-1</f>
        <v>0</v>
      </c>
    </row>
    <row r="3" ht="14.25">
      <c r="A3" s="21" t="s">
        <v>53</v>
      </c>
      <c r="B3" s="22">
        <v>3.7000000000000002</v>
      </c>
      <c r="C3" t="s">
        <v>1</v>
      </c>
      <c r="M3" s="20">
        <v>1</v>
      </c>
      <c r="N3" s="20">
        <v>15</v>
      </c>
      <c r="P3" s="20">
        <f>ODP!G4*loss!$B$9*-1</f>
        <v>-0.34999999999999998</v>
      </c>
      <c r="Q3" s="20">
        <f>ODP!H4*loss!$B$9*-1</f>
        <v>-0.105</v>
      </c>
      <c r="R3" s="24">
        <f>INDEX(loss!$D$23:$D$73,MATCH(ODP!J4,loss!$A$23:$A$73,0))</f>
        <v>-12.418487496163563</v>
      </c>
      <c r="S3" s="24">
        <f>INDEX(loss!$F$23:$F$73,MATCH(ODP!J4,loss!$A$23:$A$73,0))</f>
        <v>-0.46872146400301368</v>
      </c>
      <c r="T3" s="24">
        <f>INDEX(loss!$B$2:$B$7,MATCH(ODP!K4,loss!$A$2:$A$7,0))*-1</f>
        <v>-10.380000000000001</v>
      </c>
      <c r="U3" s="20">
        <f>ODP!L4*loss!$B$12*-1</f>
        <v>-1.5</v>
      </c>
      <c r="V3" s="23">
        <f>ODP!M4*loss!$B$13*-1</f>
        <v>-0.089999999999999997</v>
      </c>
      <c r="W3" s="20">
        <f>ODP!N4*loss!$B$14*-1</f>
        <v>-0.75</v>
      </c>
      <c r="X3" s="20">
        <f>ODP!O4*loss!$B$15*-1</f>
        <v>-0.5</v>
      </c>
      <c r="Y3" s="20">
        <f>ODP!P4*-1</f>
        <v>0</v>
      </c>
      <c r="Z3" s="20">
        <f>ODP!Q4*loss!$B$13*-1</f>
        <v>0</v>
      </c>
    </row>
    <row r="4" ht="14.25">
      <c r="A4" s="21" t="s">
        <v>54</v>
      </c>
      <c r="B4" s="22">
        <v>7.25</v>
      </c>
      <c r="C4" s="1" t="s">
        <v>1</v>
      </c>
      <c r="M4" s="20">
        <v>2</v>
      </c>
      <c r="N4" s="20">
        <v>16</v>
      </c>
      <c r="P4" s="20">
        <f>ODP!G5*loss!$B$9*-1</f>
        <v>-0.34999999999999998</v>
      </c>
      <c r="Q4" s="20">
        <f>ODP!H5*loss!$B$9*-1</f>
        <v>-0.105</v>
      </c>
      <c r="R4" s="24">
        <f>INDEX(loss!$D$23:$D$73,MATCH(ODP!J5,loss!$A$23:$A$73,0))</f>
        <v>-11.859999999999999</v>
      </c>
      <c r="S4" s="24">
        <f>INDEX(loss!$F$23:$F$73,MATCH(ODP!J5,loss!$A$23:$A$73,0))</f>
        <v>-0.75</v>
      </c>
      <c r="T4" s="24">
        <f>INDEX(loss!$B$2:$B$7,MATCH(ODP!K5,loss!$A$2:$A$7,0))*-1</f>
        <v>-10.380000000000001</v>
      </c>
      <c r="U4" s="20">
        <f>ODP!L5*loss!$B$12*-1</f>
        <v>-1.5</v>
      </c>
      <c r="V4" s="23">
        <f>ODP!M5*loss!$B$13*-1</f>
        <v>-0.089999999999999997</v>
      </c>
      <c r="W4" s="20">
        <f>ODP!N5*loss!$B$14*-1</f>
        <v>-0.75</v>
      </c>
      <c r="X4" s="20">
        <f>ODP!O5*loss!$B$15*-1</f>
        <v>-0.5</v>
      </c>
      <c r="Y4" s="20">
        <f>ODP!P5*-1</f>
        <v>0</v>
      </c>
      <c r="Z4" s="20">
        <f>ODP!Q5*loss!$B$13*-1</f>
        <v>0</v>
      </c>
    </row>
    <row r="5" ht="14.25">
      <c r="A5" s="21" t="s">
        <v>29</v>
      </c>
      <c r="B5" s="22">
        <v>10.380000000000001</v>
      </c>
      <c r="C5" s="1" t="s">
        <v>1</v>
      </c>
      <c r="I5" s="22">
        <f>B4+B4+B3+B4</f>
        <v>25.449999999999999</v>
      </c>
      <c r="M5" s="23">
        <v>3</v>
      </c>
      <c r="N5" s="20">
        <v>17</v>
      </c>
      <c r="P5" s="20">
        <f>ODP!G6*loss!$B$9*-1</f>
        <v>-0.34999999999999998</v>
      </c>
      <c r="Q5" s="20">
        <f>ODP!H6*loss!$B$9*-1</f>
        <v>-0.105</v>
      </c>
      <c r="R5" s="24">
        <f>INDEX(loss!$D$23:$D$73,MATCH(ODP!J6,loss!$A$23:$A$73,0))</f>
        <v>-10.01</v>
      </c>
      <c r="S5" s="24">
        <f>INDEX(loss!$F$23:$F$73,MATCH(ODP!J6,loss!$A$23:$A$73,0))</f>
        <v>-0.79000000000000004</v>
      </c>
      <c r="T5" s="24">
        <f>INDEX(loss!$B$2:$B$7,MATCH(ODP!K6,loss!$A$2:$A$7,0))*-1</f>
        <v>-10.380000000000001</v>
      </c>
      <c r="U5" s="20">
        <f>ODP!L6*loss!$B$12*-1</f>
        <v>-1.5</v>
      </c>
      <c r="V5" s="23">
        <f>ODP!M6*loss!$B$13*-1</f>
        <v>-0.089999999999999997</v>
      </c>
      <c r="W5" s="20">
        <f>ODP!N6*loss!$B$14*-1</f>
        <v>-0.75</v>
      </c>
      <c r="X5" s="20">
        <f>ODP!O6*loss!$B$15*-1</f>
        <v>-0.5</v>
      </c>
      <c r="Y5" s="20">
        <f>ODP!P6*-1</f>
        <v>0</v>
      </c>
      <c r="Z5" s="20">
        <f>ODP!Q6*loss!$B$13*-1</f>
        <v>0</v>
      </c>
    </row>
    <row r="6" ht="14.25">
      <c r="A6" s="21" t="s">
        <v>55</v>
      </c>
      <c r="B6" s="22">
        <v>14.1</v>
      </c>
      <c r="C6" s="1" t="s">
        <v>1</v>
      </c>
      <c r="M6" s="20">
        <v>4</v>
      </c>
      <c r="N6" s="20">
        <v>18</v>
      </c>
      <c r="P6" s="20">
        <f>ODP!G7*loss!$B$9*-1</f>
        <v>-0.34999999999999998</v>
      </c>
      <c r="Q6" s="20">
        <f>ODP!H7*loss!$B$9*-1</f>
        <v>-0.105</v>
      </c>
      <c r="R6" s="24">
        <f>INDEX(loss!$D$23:$D$73,MATCH(ODP!J7,loss!$A$23:$A$73,0))</f>
        <v>-8.4000000000000004</v>
      </c>
      <c r="S6" s="24">
        <f>INDEX(loss!$F$23:$F$73,MATCH(ODP!J7,loss!$A$23:$A$73,0))</f>
        <v>-0.75</v>
      </c>
      <c r="T6" s="24">
        <f>INDEX(loss!$B$2:$B$7,MATCH(ODP!K7,loss!$A$2:$A$7,0))*-1</f>
        <v>-10.380000000000001</v>
      </c>
      <c r="U6" s="20">
        <f>ODP!L7*loss!$B$12*-1</f>
        <v>-1.5</v>
      </c>
      <c r="V6" s="23">
        <f>ODP!M7*loss!$B$13*-1</f>
        <v>-0.089999999999999997</v>
      </c>
      <c r="W6" s="20">
        <f>ODP!N7*loss!$B$14*-1</f>
        <v>-0.75</v>
      </c>
      <c r="X6" s="20">
        <f>ODP!O7*loss!$B$15*-1</f>
        <v>-0.5</v>
      </c>
      <c r="Y6" s="20">
        <f>ODP!P7*-1</f>
        <v>0</v>
      </c>
      <c r="Z6" s="20">
        <f>ODP!Q7*loss!$B$13*-1</f>
        <v>0</v>
      </c>
    </row>
    <row r="7" ht="14.25">
      <c r="A7" s="21" t="s">
        <v>56</v>
      </c>
      <c r="B7" s="22">
        <v>17.449999999999999</v>
      </c>
      <c r="C7" s="1" t="s">
        <v>1</v>
      </c>
      <c r="M7" s="20">
        <v>5</v>
      </c>
      <c r="N7" s="20">
        <v>19</v>
      </c>
      <c r="P7" s="20">
        <f>ODP!G8*loss!$B$9*-1</f>
        <v>-0.34999999999999998</v>
      </c>
      <c r="Q7" s="20">
        <f>ODP!H8*loss!$B$9*-1</f>
        <v>-0.105</v>
      </c>
      <c r="R7" s="24">
        <f>INDEX(loss!$D$23:$D$73,MATCH(ODP!J8,loss!$A$23:$A$73,0))</f>
        <v>-7.1897000433601876</v>
      </c>
      <c r="S7" s="24">
        <f>INDEX(loss!$F$23:$F$73,MATCH(ODP!J8,loss!$A$23:$A$73,0))</f>
        <v>-1.1691001300805639</v>
      </c>
      <c r="T7" s="24">
        <f>INDEX(loss!$B$2:$B$7,MATCH(ODP!K8,loss!$A$2:$A$7,0))*-1</f>
        <v>-10.380000000000001</v>
      </c>
      <c r="U7" s="20">
        <f>ODP!L8*loss!$B$12*-1</f>
        <v>-1.5</v>
      </c>
      <c r="V7" s="23">
        <f>ODP!M8*loss!$B$13*-1</f>
        <v>-0.089999999999999997</v>
      </c>
      <c r="W7" s="20">
        <f>ODP!N8*loss!$B$14*-1</f>
        <v>-0.75</v>
      </c>
      <c r="X7" s="20">
        <f>ODP!O8*loss!$B$15*-1</f>
        <v>-0.5</v>
      </c>
      <c r="Y7" s="20">
        <f>ODP!P8*-1</f>
        <v>0</v>
      </c>
      <c r="Z7" s="20">
        <f>ODP!Q8*loss!$B$13*-1</f>
        <v>0</v>
      </c>
    </row>
    <row r="8" ht="14.25">
      <c r="A8" s="19" t="s">
        <v>57</v>
      </c>
      <c r="M8" s="20"/>
      <c r="N8" s="20">
        <v>20</v>
      </c>
      <c r="P8" s="20">
        <f>ODP!G9*loss!$B$9*-1</f>
        <v>-0.34999999999999998</v>
      </c>
      <c r="Q8" s="20">
        <f>ODP!H9*loss!$B$9*-1</f>
        <v>-0.105</v>
      </c>
      <c r="R8" s="24">
        <f>INDEX(loss!$D$23:$D$73,MATCH(ODP!J9,loss!$A$23:$A$73,0))</f>
        <v>-3.6678748622465633</v>
      </c>
      <c r="S8" s="24">
        <f>INDEX(loss!$F$23:$F$73,MATCH(ODP!J9,loss!$A$23:$A$73,0))</f>
        <v>-2.7963731050575613</v>
      </c>
      <c r="T8" s="24">
        <f>INDEX(loss!$B$2:$B$7,MATCH(ODP!K9,loss!$A$2:$A$7,0))*-1</f>
        <v>-10.380000000000001</v>
      </c>
      <c r="U8" s="20">
        <f>ODP!L9*loss!$B$12*-1</f>
        <v>-1.5</v>
      </c>
      <c r="V8" s="23">
        <f>ODP!M9*loss!$B$13*-1</f>
        <v>-0.089999999999999997</v>
      </c>
      <c r="W8" s="20">
        <f>ODP!N9*loss!$B$14*-1</f>
        <v>-0.75</v>
      </c>
      <c r="X8" s="20">
        <f>ODP!O9*loss!$B$15*-1</f>
        <v>-0.5</v>
      </c>
      <c r="Y8" s="20">
        <f>ODP!P9*-1</f>
        <v>0</v>
      </c>
      <c r="Z8" s="20">
        <f>ODP!Q9*loss!$B$13*-1</f>
        <v>0</v>
      </c>
    </row>
    <row r="9" ht="14.25">
      <c r="A9" t="s">
        <v>58</v>
      </c>
      <c r="B9">
        <v>0.00035</v>
      </c>
      <c r="C9" t="s">
        <v>1</v>
      </c>
      <c r="M9" s="20"/>
      <c r="N9" s="20">
        <v>21</v>
      </c>
      <c r="P9" s="20">
        <f>ODP!G10*loss!$B$9*-1</f>
        <v>-0.34999999999999998</v>
      </c>
      <c r="Q9" s="20">
        <f>ODP!H10*loss!$B$9*-1</f>
        <v>-0.105</v>
      </c>
      <c r="R9" s="24">
        <f>INDEX(loss!$D$23:$D$73,MATCH(ODP!J10,loss!$A$23:$A$73,0))</f>
        <v>-3.6800000000000002</v>
      </c>
      <c r="S9" s="24">
        <f>INDEX(loss!$F$23:$F$73,MATCH(ODP!J10,loss!$A$23:$A$73,0))</f>
        <v>-3.54</v>
      </c>
      <c r="T9" s="24">
        <f>INDEX(loss!$B$2:$B$7,MATCH(ODP!K10,loss!$A$2:$A$7,0))*-1</f>
        <v>-10.380000000000001</v>
      </c>
      <c r="U9" s="20">
        <f>ODP!L10*loss!$B$12*-1</f>
        <v>-1.5</v>
      </c>
      <c r="V9" s="23">
        <f>ODP!M10*loss!$B$13*-1</f>
        <v>-0.089999999999999997</v>
      </c>
      <c r="W9" s="20">
        <f>ODP!N10*loss!$B$14*-1</f>
        <v>-0.75</v>
      </c>
      <c r="X9" s="20">
        <f>ODP!O10*loss!$B$15*-1</f>
        <v>-0.5</v>
      </c>
      <c r="Y9" s="20">
        <f>ODP!P10*-1</f>
        <v>0</v>
      </c>
      <c r="Z9" s="20">
        <f>ODP!Q10*loss!$B$13*-1</f>
        <v>0</v>
      </c>
    </row>
    <row r="10" ht="14.25">
      <c r="A10" t="s">
        <v>59</v>
      </c>
      <c r="B10">
        <v>0.34999999999999998</v>
      </c>
      <c r="C10" t="s">
        <v>1</v>
      </c>
      <c r="M10" s="20"/>
      <c r="N10" s="20">
        <v>22</v>
      </c>
      <c r="P10" s="20">
        <f>ODP!G11*loss!$B$9*-1</f>
        <v>-0.34999999999999998</v>
      </c>
      <c r="Q10" s="20">
        <f>ODP!H11*loss!$B$9*-1</f>
        <v>-0.105</v>
      </c>
      <c r="R10" s="24">
        <f>INDEX(loss!$D$23:$D$73,MATCH(ODP!J11,loss!$A$23:$A$73,0))</f>
        <v>-20.199999999999999</v>
      </c>
      <c r="S10" s="24">
        <f>INDEX(loss!$F$23:$F$73,MATCH(ODP!J11,loss!$A$23:$A$73,0))</f>
        <v>-0.2436480540245009</v>
      </c>
      <c r="T10" s="24">
        <f>INDEX(loss!$B$2:$B$7,MATCH(ODP!K11,loss!$A$2:$A$7,0))*-1</f>
        <v>-10.380000000000001</v>
      </c>
      <c r="U10" s="20">
        <f>ODP!L11*loss!$B$12*-1</f>
        <v>-1.5</v>
      </c>
      <c r="V10" s="23">
        <f>ODP!M11*loss!$B$13*-1</f>
        <v>-0.089999999999999997</v>
      </c>
      <c r="W10" s="20">
        <f>ODP!N11*loss!$B$14*-1</f>
        <v>-0.75</v>
      </c>
      <c r="X10" s="20">
        <f>ODP!O11*loss!$B$15*-1</f>
        <v>-0.5</v>
      </c>
      <c r="Y10" s="20">
        <f>ODP!P11*-1</f>
        <v>0</v>
      </c>
      <c r="Z10" s="20">
        <f>ODP!Q11*loss!$B$13*-1</f>
        <v>0</v>
      </c>
    </row>
    <row r="11" ht="14.25">
      <c r="A11" s="19" t="s">
        <v>60</v>
      </c>
      <c r="M11" s="20"/>
      <c r="N11" s="20">
        <v>23</v>
      </c>
      <c r="P11" s="20">
        <f>ODP!G12*loss!$B$9*-1</f>
        <v>-0.34999999999999998</v>
      </c>
      <c r="Q11" s="20">
        <f>ODP!H12*loss!$B$9*-1</f>
        <v>-0.105</v>
      </c>
      <c r="R11" s="24">
        <f>INDEX(loss!$D$23:$D$73,MATCH(ODP!J12,loss!$A$23:$A$73,0))</f>
        <v>-20.199999999999999</v>
      </c>
      <c r="S11" s="24">
        <f>INDEX(loss!$F$23:$F$73,MATCH(ODP!J12,loss!$A$23:$A$73,0))</f>
        <v>-0.2436480540245009</v>
      </c>
      <c r="T11" s="24">
        <f>INDEX(loss!$B$2:$B$7,MATCH(ODP!K12,loss!$A$2:$A$7,0))*-1</f>
        <v>-10.380000000000001</v>
      </c>
      <c r="U11" s="20">
        <f>ODP!L12*loss!$B$12*-1</f>
        <v>-1.5</v>
      </c>
      <c r="V11" s="23">
        <f>ODP!M12*loss!$B$13*-1</f>
        <v>-0.089999999999999997</v>
      </c>
      <c r="W11" s="20">
        <f>ODP!N12*loss!$B$14*-1</f>
        <v>-0.75</v>
      </c>
      <c r="X11" s="20">
        <f>ODP!O12*loss!$B$15*-1</f>
        <v>-0.5</v>
      </c>
      <c r="Y11" s="20">
        <f>ODP!P12*-1</f>
        <v>0</v>
      </c>
      <c r="Z11" s="20">
        <f>ODP!Q12*loss!$B$13*-1</f>
        <v>0</v>
      </c>
    </row>
    <row r="12" ht="14.25">
      <c r="A12" t="s">
        <v>61</v>
      </c>
      <c r="B12" s="22">
        <v>0.29999999999999999</v>
      </c>
      <c r="C12" t="s">
        <v>1</v>
      </c>
      <c r="M12" s="20"/>
      <c r="N12" s="20">
        <v>24</v>
      </c>
      <c r="P12" s="20">
        <f>ODP!G13*loss!$B$9*-1</f>
        <v>-0.34999999999999998</v>
      </c>
      <c r="Q12" s="20">
        <f>ODP!H13*loss!$B$9*-1</f>
        <v>-0.105</v>
      </c>
      <c r="R12" s="24">
        <f>INDEX(loss!$D$23:$D$73,MATCH(ODP!J13,loss!$A$23:$A$73,0))</f>
        <v>-20.199999999999999</v>
      </c>
      <c r="S12" s="24">
        <f>INDEX(loss!$F$23:$F$73,MATCH(ODP!J13,loss!$A$23:$A$73,0))</f>
        <v>-0.2436480540245009</v>
      </c>
      <c r="T12" s="24">
        <f>INDEX(loss!$B$2:$B$7,MATCH(ODP!K13,loss!$A$2:$A$7,0))*-1</f>
        <v>-10.380000000000001</v>
      </c>
      <c r="U12" s="20">
        <f>ODP!L13*loss!$B$12*-1</f>
        <v>-1.5</v>
      </c>
      <c r="V12" s="23">
        <f>ODP!M13*loss!$B$13*-1</f>
        <v>-0.089999999999999997</v>
      </c>
      <c r="W12" s="20">
        <f>ODP!N13*loss!$B$14*-1</f>
        <v>-0.75</v>
      </c>
      <c r="X12" s="20">
        <f>ODP!O13*loss!$B$15*-1</f>
        <v>-0.5</v>
      </c>
      <c r="Y12" s="20">
        <f>ODP!P13*-1</f>
        <v>0</v>
      </c>
      <c r="Z12" s="20">
        <f>ODP!Q13*loss!$B$13*-1</f>
        <v>0</v>
      </c>
    </row>
    <row r="13" ht="14.25">
      <c r="A13" t="s">
        <v>62</v>
      </c>
      <c r="B13" s="22">
        <v>0.029999999999999999</v>
      </c>
      <c r="C13" s="1" t="s">
        <v>1</v>
      </c>
      <c r="M13" s="20"/>
      <c r="N13" s="20">
        <v>25</v>
      </c>
      <c r="P13" s="20">
        <f>ODP!G14*loss!$B$9*-1</f>
        <v>-0.34999999999999998</v>
      </c>
      <c r="Q13" s="20">
        <f>ODP!H14*loss!$B$9*-1</f>
        <v>-0.105</v>
      </c>
      <c r="R13" s="24">
        <f>INDEX(loss!$D$23:$D$73,MATCH(ODP!J14,loss!$A$23:$A$73,0))</f>
        <v>-20.199999999999999</v>
      </c>
      <c r="S13" s="24">
        <f>INDEX(loss!$F$23:$F$73,MATCH(ODP!J14,loss!$A$23:$A$73,0))</f>
        <v>-0.2436480540245009</v>
      </c>
      <c r="T13" s="24">
        <f>INDEX(loss!$B$2:$B$7,MATCH(ODP!K14,loss!$A$2:$A$7,0))*-1</f>
        <v>-10.380000000000001</v>
      </c>
      <c r="U13" s="20">
        <f>ODP!L14*loss!$B$12*-1</f>
        <v>-1.5</v>
      </c>
      <c r="V13" s="23">
        <f>ODP!M14*loss!$B$13*-1</f>
        <v>-0.089999999999999997</v>
      </c>
      <c r="W13" s="20">
        <f>ODP!N14*loss!$B$14*-1</f>
        <v>-0.75</v>
      </c>
      <c r="X13" s="20">
        <f>ODP!O14*loss!$B$15*-1</f>
        <v>-0.5</v>
      </c>
      <c r="Y13" s="20">
        <f>ODP!P14*-1</f>
        <v>0</v>
      </c>
      <c r="Z13" s="20">
        <f>ODP!Q14*loss!$B$13*-1</f>
        <v>0</v>
      </c>
    </row>
    <row r="14" ht="14.25">
      <c r="A14" t="s">
        <v>63</v>
      </c>
      <c r="B14" s="22">
        <v>0.25</v>
      </c>
      <c r="C14" s="1" t="s">
        <v>1</v>
      </c>
      <c r="D14" s="20" t="s">
        <v>64</v>
      </c>
      <c r="M14" s="20"/>
      <c r="N14" s="20">
        <v>26</v>
      </c>
      <c r="P14" s="20">
        <f>ODP!G15*loss!$B$9*-1</f>
        <v>-0.34999999999999998</v>
      </c>
      <c r="Q14" s="20">
        <f>ODP!H15*loss!$B$9*-1</f>
        <v>-0.105</v>
      </c>
      <c r="R14" s="24">
        <f>INDEX(loss!$D$23:$D$73,MATCH(ODP!J15,loss!$A$23:$A$73,0))</f>
        <v>-20.199999999999999</v>
      </c>
      <c r="S14" s="24">
        <f>INDEX(loss!$F$23:$F$73,MATCH(ODP!J15,loss!$A$23:$A$73,0))</f>
        <v>-0.2436480540245009</v>
      </c>
      <c r="T14" s="24">
        <f>INDEX(loss!$B$2:$B$7,MATCH(ODP!K15,loss!$A$2:$A$7,0))*-1</f>
        <v>-10.380000000000001</v>
      </c>
      <c r="U14" s="20">
        <f>ODP!L15*loss!$B$12*-1</f>
        <v>-1.5</v>
      </c>
      <c r="V14" s="23">
        <f>ODP!M15*loss!$B$13*-1</f>
        <v>-0.089999999999999997</v>
      </c>
      <c r="W14" s="20">
        <f>ODP!N15*loss!$B$14*-1</f>
        <v>-0.75</v>
      </c>
      <c r="X14" s="20">
        <f>ODP!O15*loss!$B$15*-1</f>
        <v>-0.5</v>
      </c>
      <c r="Y14" s="20">
        <f>ODP!P15*-1</f>
        <v>0</v>
      </c>
      <c r="Z14" s="20">
        <f>ODP!Q15*loss!$B$13*-1</f>
        <v>0</v>
      </c>
    </row>
    <row r="15" ht="14.25">
      <c r="A15" t="s">
        <v>65</v>
      </c>
      <c r="B15" s="22">
        <v>0.5</v>
      </c>
      <c r="C15" s="1" t="s">
        <v>1</v>
      </c>
      <c r="D15" s="20" t="s">
        <v>66</v>
      </c>
      <c r="M15" s="20"/>
      <c r="N15" s="20">
        <v>27</v>
      </c>
      <c r="P15" s="20">
        <f>ODP!G16*loss!$B$9*-1</f>
        <v>-0.34999999999999998</v>
      </c>
      <c r="Q15" s="20">
        <f>ODP!H16*loss!$B$9*-1</f>
        <v>-0.105</v>
      </c>
      <c r="R15" s="24">
        <f>INDEX(loss!$D$23:$D$73,MATCH(ODP!J16,loss!$A$23:$A$73,0))</f>
        <v>-20.199999999999999</v>
      </c>
      <c r="S15" s="24">
        <f>INDEX(loss!$F$23:$F$73,MATCH(ODP!J16,loss!$A$23:$A$73,0))</f>
        <v>-0.2436480540245009</v>
      </c>
      <c r="T15" s="24">
        <f>INDEX(loss!$B$2:$B$7,MATCH(ODP!K16,loss!$A$2:$A$7,0))*-1</f>
        <v>-10.380000000000001</v>
      </c>
      <c r="U15" s="20">
        <f>ODP!L16*loss!$B$12*-1</f>
        <v>-1.5</v>
      </c>
      <c r="V15" s="23">
        <f>ODP!M16*loss!$B$13*-1</f>
        <v>-0.089999999999999997</v>
      </c>
      <c r="W15" s="20">
        <f>ODP!N16*loss!$B$14*-1</f>
        <v>-0.75</v>
      </c>
      <c r="X15" s="20">
        <f>ODP!O16*loss!$B$15*-1</f>
        <v>-0.5</v>
      </c>
      <c r="Y15" s="20">
        <f>ODP!P16*-1</f>
        <v>0</v>
      </c>
      <c r="Z15" s="20">
        <f>ODP!Q16*loss!$B$13*-1</f>
        <v>0</v>
      </c>
    </row>
    <row r="16" ht="14.25">
      <c r="A16" t="s">
        <v>67</v>
      </c>
      <c r="B16">
        <v>0.25</v>
      </c>
      <c r="C16" s="1" t="s">
        <v>1</v>
      </c>
      <c r="M16" s="20"/>
      <c r="N16" s="20">
        <v>28</v>
      </c>
      <c r="P16" s="20">
        <f>ODP!G17*loss!$B$9*-1</f>
        <v>-0.34999999999999998</v>
      </c>
      <c r="Q16" s="20">
        <f>ODP!H17*loss!$B$9*-1</f>
        <v>-0.105</v>
      </c>
      <c r="R16" s="24">
        <f>INDEX(loss!$D$23:$D$73,MATCH(ODP!J17,loss!$A$23:$A$73,0))</f>
        <v>-20.199999999999999</v>
      </c>
      <c r="S16" s="24">
        <f>INDEX(loss!$F$23:$F$73,MATCH(ODP!J17,loss!$A$23:$A$73,0))</f>
        <v>-0.2436480540245009</v>
      </c>
      <c r="T16" s="24">
        <f>INDEX(loss!$B$2:$B$7,MATCH(ODP!K17,loss!$A$2:$A$7,0))*-1</f>
        <v>-10.380000000000001</v>
      </c>
      <c r="U16" s="20">
        <f>ODP!L17*loss!$B$12*-1</f>
        <v>-1.5</v>
      </c>
      <c r="V16" s="23">
        <f>ODP!M17*loss!$B$13*-1</f>
        <v>-0.089999999999999997</v>
      </c>
      <c r="W16" s="20">
        <f>ODP!N17*loss!$B$14*-1</f>
        <v>-0.75</v>
      </c>
      <c r="X16" s="20">
        <f>ODP!O17*loss!$B$15*-1</f>
        <v>-0.5</v>
      </c>
      <c r="Y16" s="20">
        <f>ODP!P17*-1</f>
        <v>0</v>
      </c>
      <c r="Z16" s="20">
        <f>ODP!Q17*loss!$B$13*-1</f>
        <v>0</v>
      </c>
    </row>
    <row r="17" ht="14.25">
      <c r="A17" t="s">
        <v>68</v>
      </c>
      <c r="B17">
        <v>0.34999999999999998</v>
      </c>
      <c r="C17" s="1" t="s">
        <v>1</v>
      </c>
      <c r="M17" s="20"/>
      <c r="N17" s="20">
        <v>29</v>
      </c>
      <c r="P17" s="20">
        <f>ODP!G18*loss!$B$9*-1</f>
        <v>-0.34999999999999998</v>
      </c>
      <c r="Q17" s="20">
        <f>ODP!H18*loss!$B$9*-1</f>
        <v>-0.105</v>
      </c>
      <c r="R17" s="24">
        <f>INDEX(loss!$D$23:$D$73,MATCH(ODP!J18,loss!$A$23:$A$73,0))</f>
        <v>-20.199999999999999</v>
      </c>
      <c r="S17" s="24">
        <f>INDEX(loss!$F$23:$F$73,MATCH(ODP!J18,loss!$A$23:$A$73,0))</f>
        <v>-0.2436480540245009</v>
      </c>
      <c r="T17" s="24">
        <f>INDEX(loss!$B$2:$B$7,MATCH(ODP!K18,loss!$A$2:$A$7,0))*-1</f>
        <v>-10.380000000000001</v>
      </c>
      <c r="U17" s="20">
        <f>ODP!L18*loss!$B$12*-1</f>
        <v>-1.5</v>
      </c>
      <c r="V17" s="23">
        <f>ODP!M18*loss!$B$13*-1</f>
        <v>-0.089999999999999997</v>
      </c>
      <c r="W17" s="20">
        <f>ODP!N18*loss!$B$14*-1</f>
        <v>-0.75</v>
      </c>
      <c r="X17" s="20">
        <f>ODP!O18*loss!$B$15*-1</f>
        <v>-0.5</v>
      </c>
      <c r="Y17" s="20">
        <f>ODP!P18*-1</f>
        <v>0</v>
      </c>
      <c r="Z17" s="20">
        <f>ODP!Q18*loss!$B$13*-1</f>
        <v>0</v>
      </c>
    </row>
    <row r="18" ht="14.25">
      <c r="A18" s="19" t="s">
        <v>69</v>
      </c>
      <c r="B18" s="1"/>
      <c r="C18" s="1"/>
      <c r="M18" s="20"/>
      <c r="N18" s="20"/>
      <c r="P18" s="20"/>
      <c r="Q18" s="20"/>
      <c r="R18" s="24"/>
      <c r="S18" s="24"/>
      <c r="T18" s="24"/>
      <c r="U18" s="20"/>
      <c r="V18" s="23"/>
      <c r="W18" s="20"/>
      <c r="X18" s="20"/>
      <c r="Y18" s="20"/>
      <c r="Z18" s="20"/>
    </row>
    <row r="19" ht="14.25">
      <c r="A19" s="25" t="s">
        <v>70</v>
      </c>
      <c r="B19" s="22">
        <f>B4+B4+B5</f>
        <v>24.880000000000003</v>
      </c>
      <c r="C19" t="s">
        <v>1</v>
      </c>
      <c r="M19" s="20"/>
      <c r="N19" s="20"/>
      <c r="P19" s="20"/>
      <c r="Q19" s="20"/>
      <c r="R19" s="24"/>
      <c r="S19" s="24"/>
      <c r="T19" s="24"/>
      <c r="U19" s="20"/>
      <c r="V19" s="23"/>
      <c r="W19" s="20"/>
      <c r="X19" s="20"/>
      <c r="Y19" s="20"/>
      <c r="Z19" s="20"/>
    </row>
    <row r="20" ht="14.25">
      <c r="A20" s="26" t="s">
        <v>71</v>
      </c>
      <c r="B20" s="22">
        <f>B4+B4+B3+B4</f>
        <v>25.449999999999999</v>
      </c>
      <c r="C20" t="s">
        <v>1</v>
      </c>
    </row>
    <row r="21" ht="14.25">
      <c r="A21" s="26" t="s">
        <v>72</v>
      </c>
      <c r="B21" s="27">
        <f>B4+B5</f>
        <v>17.630000000000003</v>
      </c>
      <c r="C21" t="s">
        <v>1</v>
      </c>
    </row>
    <row r="22" ht="14.25">
      <c r="A22" s="19" t="s">
        <v>73</v>
      </c>
      <c r="B22" t="s">
        <v>74</v>
      </c>
      <c r="D22" s="28" t="s">
        <v>1</v>
      </c>
      <c r="E22" s="2"/>
      <c r="F22" s="28" t="s">
        <v>1</v>
      </c>
    </row>
    <row r="23" ht="14.25">
      <c r="A23">
        <v>1</v>
      </c>
      <c r="B23" s="29" t="s">
        <v>75</v>
      </c>
      <c r="C23" s="30" t="s">
        <v>76</v>
      </c>
      <c r="D23" s="31">
        <v>-20.199999999999999</v>
      </c>
      <c r="E23" s="32" t="s">
        <v>77</v>
      </c>
      <c r="F23" s="33">
        <v>-0.2436480540245009</v>
      </c>
      <c r="G23" s="34">
        <v>-20.199999999999999</v>
      </c>
      <c r="H23" s="35" t="s">
        <v>77</v>
      </c>
      <c r="I23" s="36">
        <v>-0.2436480540245009</v>
      </c>
      <c r="J23" s="37"/>
      <c r="M23" s="38" t="s">
        <v>78</v>
      </c>
      <c r="O23" s="38"/>
    </row>
    <row r="24" ht="14.25">
      <c r="A24">
        <v>2</v>
      </c>
      <c r="B24" s="29" t="s">
        <v>79</v>
      </c>
      <c r="C24" s="30" t="s">
        <v>76</v>
      </c>
      <c r="D24" s="31">
        <v>-17.189700043360187</v>
      </c>
      <c r="E24" s="32" t="s">
        <v>77</v>
      </c>
      <c r="F24" s="33">
        <v>-0.2877392430750515</v>
      </c>
      <c r="G24" s="34">
        <v>-17.189700043360187</v>
      </c>
      <c r="H24" s="35" t="s">
        <v>77</v>
      </c>
      <c r="I24" s="36">
        <v>-0.2877392430750515</v>
      </c>
      <c r="J24" s="37"/>
    </row>
    <row r="25" ht="14.25">
      <c r="A25">
        <v>3</v>
      </c>
      <c r="B25" s="29" t="s">
        <v>80</v>
      </c>
      <c r="C25" s="30" t="s">
        <v>76</v>
      </c>
      <c r="D25" s="31">
        <v>-15.428787452803375</v>
      </c>
      <c r="E25" s="32" t="s">
        <v>77</v>
      </c>
      <c r="F25" s="33">
        <v>-0.33228265733755158</v>
      </c>
      <c r="G25" s="34">
        <v>-15.428787452803375</v>
      </c>
      <c r="H25" s="35" t="s">
        <v>77</v>
      </c>
      <c r="I25" s="36">
        <v>-0.33228265733755158</v>
      </c>
      <c r="J25" s="37"/>
    </row>
    <row r="26" ht="14.25">
      <c r="A26">
        <v>4</v>
      </c>
      <c r="B26" s="29" t="s">
        <v>81</v>
      </c>
      <c r="C26" s="30" t="s">
        <v>76</v>
      </c>
      <c r="D26" s="31">
        <v>-14.27</v>
      </c>
      <c r="E26" s="32" t="s">
        <v>77</v>
      </c>
      <c r="F26" s="33">
        <v>-0.79000000000000004</v>
      </c>
      <c r="G26" s="34">
        <v>-14.18</v>
      </c>
      <c r="H26" s="35" t="s">
        <v>77</v>
      </c>
      <c r="I26" s="36">
        <v>-0.38</v>
      </c>
      <c r="J26" s="37" t="s">
        <v>13</v>
      </c>
    </row>
    <row r="27" ht="14.25">
      <c r="A27">
        <v>5</v>
      </c>
      <c r="B27" s="29" t="s">
        <v>26</v>
      </c>
      <c r="C27" s="30" t="s">
        <v>76</v>
      </c>
      <c r="D27" s="31">
        <v>-13.210299956639812</v>
      </c>
      <c r="E27" s="32" t="s">
        <v>77</v>
      </c>
      <c r="F27" s="33">
        <v>-0.42276394711152254</v>
      </c>
      <c r="G27" s="34">
        <v>-13.210299956639812</v>
      </c>
      <c r="H27" s="35" t="s">
        <v>77</v>
      </c>
      <c r="I27" s="36">
        <v>-0.42276394711152254</v>
      </c>
      <c r="J27" s="37"/>
    </row>
    <row r="28" ht="14.25">
      <c r="A28">
        <v>6</v>
      </c>
      <c r="B28" s="29" t="s">
        <v>82</v>
      </c>
      <c r="C28" s="30" t="s">
        <v>76</v>
      </c>
      <c r="D28" s="31">
        <v>-12.418487496163563</v>
      </c>
      <c r="E28" s="32" t="s">
        <v>77</v>
      </c>
      <c r="F28" s="33">
        <v>-0.46872146400301368</v>
      </c>
      <c r="G28" s="34">
        <v>-12.418487496163563</v>
      </c>
      <c r="H28" s="35" t="s">
        <v>77</v>
      </c>
      <c r="I28" s="36">
        <v>-0.46872146400301368</v>
      </c>
      <c r="J28" s="37"/>
    </row>
    <row r="29" ht="14.25">
      <c r="A29">
        <v>7</v>
      </c>
      <c r="B29" s="29" t="s">
        <v>83</v>
      </c>
      <c r="C29" s="30" t="s">
        <v>76</v>
      </c>
      <c r="D29" s="31">
        <v>-11.74901959985743</v>
      </c>
      <c r="E29" s="32" t="s">
        <v>77</v>
      </c>
      <c r="F29" s="33">
        <v>-0.51517051446064865</v>
      </c>
      <c r="G29" s="34">
        <v>-11.74901959985743</v>
      </c>
      <c r="H29" s="35" t="s">
        <v>77</v>
      </c>
      <c r="I29" s="36">
        <v>-0.51517051446064865</v>
      </c>
      <c r="J29" s="37"/>
    </row>
    <row r="30" ht="14.25">
      <c r="A30">
        <v>8</v>
      </c>
      <c r="B30" s="29" t="s">
        <v>28</v>
      </c>
      <c r="C30" s="30" t="s">
        <v>76</v>
      </c>
      <c r="D30" s="31">
        <v>-11.859999999999999</v>
      </c>
      <c r="E30" s="32" t="s">
        <v>77</v>
      </c>
      <c r="F30" s="33">
        <v>-0.75</v>
      </c>
      <c r="G30" s="34">
        <v>-11.17</v>
      </c>
      <c r="H30" s="35" t="s">
        <v>77</v>
      </c>
      <c r="I30" s="36">
        <v>-0.56000000000000005</v>
      </c>
      <c r="J30" s="37" t="s">
        <v>13</v>
      </c>
    </row>
    <row r="31" ht="14.25">
      <c r="A31">
        <v>9</v>
      </c>
      <c r="B31" s="29" t="s">
        <v>30</v>
      </c>
      <c r="C31" s="30" t="s">
        <v>76</v>
      </c>
      <c r="D31" s="31">
        <v>-10.657574905606751</v>
      </c>
      <c r="E31" s="32" t="s">
        <v>77</v>
      </c>
      <c r="F31" s="33">
        <v>-0.60958607678906385</v>
      </c>
      <c r="G31" s="34">
        <v>-10.657574905606751</v>
      </c>
      <c r="H31" s="35" t="s">
        <v>77</v>
      </c>
      <c r="I31" s="36">
        <v>-0.60958607678906385</v>
      </c>
      <c r="J31" s="37"/>
    </row>
    <row r="32" ht="14.25">
      <c r="A32">
        <v>10</v>
      </c>
      <c r="B32" s="29" t="s">
        <v>84</v>
      </c>
      <c r="C32" s="30" t="s">
        <v>76</v>
      </c>
      <c r="D32" s="31">
        <v>-10.01</v>
      </c>
      <c r="E32" s="32" t="s">
        <v>77</v>
      </c>
      <c r="F32" s="33">
        <v>-0.79000000000000004</v>
      </c>
      <c r="G32" s="34">
        <v>-10.199999999999999</v>
      </c>
      <c r="H32" s="35" t="s">
        <v>77</v>
      </c>
      <c r="I32" s="36">
        <v>-0.66000000000000003</v>
      </c>
      <c r="J32" s="37" t="s">
        <v>13</v>
      </c>
    </row>
    <row r="33" ht="14.25">
      <c r="A33">
        <v>11</v>
      </c>
      <c r="B33" s="29" t="s">
        <v>85</v>
      </c>
      <c r="C33" s="30" t="s">
        <v>76</v>
      </c>
      <c r="D33" s="31">
        <v>-9.7860731484177492</v>
      </c>
      <c r="E33" s="32" t="s">
        <v>77</v>
      </c>
      <c r="F33" s="33">
        <v>-0.70609993355087219</v>
      </c>
      <c r="G33" s="34">
        <v>-9.7860731484177492</v>
      </c>
      <c r="H33" s="35" t="s">
        <v>77</v>
      </c>
      <c r="I33" s="36">
        <v>-0.70609993355087219</v>
      </c>
      <c r="J33" s="37"/>
    </row>
    <row r="34" ht="14.25">
      <c r="A34">
        <v>12</v>
      </c>
      <c r="B34" s="29" t="s">
        <v>86</v>
      </c>
      <c r="C34" s="30" t="s">
        <v>76</v>
      </c>
      <c r="D34" s="31">
        <v>-9.3000000000000007</v>
      </c>
      <c r="E34" s="32" t="s">
        <v>77</v>
      </c>
      <c r="F34" s="33">
        <v>-0.88</v>
      </c>
      <c r="G34" s="34">
        <v>-9.4100000000000001</v>
      </c>
      <c r="H34" s="35" t="s">
        <v>77</v>
      </c>
      <c r="I34" s="36">
        <v>-0.76000000000000001</v>
      </c>
      <c r="J34" s="37" t="s">
        <v>13</v>
      </c>
    </row>
    <row r="35" ht="14.25">
      <c r="A35">
        <v>13</v>
      </c>
      <c r="B35" s="29" t="s">
        <v>87</v>
      </c>
      <c r="C35" s="30" t="s">
        <v>76</v>
      </c>
      <c r="D35" s="31">
        <v>-9.0605664769316316</v>
      </c>
      <c r="E35" s="32" t="s">
        <v>77</v>
      </c>
      <c r="F35" s="33">
        <v>-0.80480747381381468</v>
      </c>
      <c r="G35" s="34">
        <v>-9.0605664769316316</v>
      </c>
      <c r="H35" s="35" t="s">
        <v>77</v>
      </c>
      <c r="I35" s="36">
        <v>-0.80480747381381468</v>
      </c>
      <c r="J35" s="37"/>
    </row>
    <row r="36" ht="14.25">
      <c r="A36">
        <v>14</v>
      </c>
      <c r="B36" s="29" t="s">
        <v>88</v>
      </c>
      <c r="C36" s="30" t="s">
        <v>76</v>
      </c>
      <c r="D36" s="31">
        <v>-8.7387196432176193</v>
      </c>
      <c r="E36" s="32" t="s">
        <v>77</v>
      </c>
      <c r="F36" s="33">
        <v>-0.85501548756432277</v>
      </c>
      <c r="G36" s="34">
        <v>-8.7387196432176193</v>
      </c>
      <c r="H36" s="35" t="s">
        <v>77</v>
      </c>
      <c r="I36" s="36">
        <v>-0.85501548756432277</v>
      </c>
      <c r="J36" s="37"/>
    </row>
    <row r="37" ht="14.25">
      <c r="A37">
        <v>15</v>
      </c>
      <c r="B37" s="29" t="s">
        <v>89</v>
      </c>
      <c r="C37" s="30" t="s">
        <v>76</v>
      </c>
      <c r="D37" s="31">
        <v>-8.4000000000000004</v>
      </c>
      <c r="E37" s="32" t="s">
        <v>77</v>
      </c>
      <c r="F37" s="33">
        <v>-0.75</v>
      </c>
      <c r="G37" s="34">
        <v>-8.4399999999999995</v>
      </c>
      <c r="H37" s="35" t="s">
        <v>77</v>
      </c>
      <c r="I37" s="36">
        <v>-0.91000000000000003</v>
      </c>
      <c r="J37" s="37" t="s">
        <v>13</v>
      </c>
    </row>
    <row r="38" ht="14.25">
      <c r="A38">
        <v>16</v>
      </c>
      <c r="B38" s="29" t="s">
        <v>90</v>
      </c>
      <c r="C38" s="30" t="s">
        <v>76</v>
      </c>
      <c r="D38" s="31">
        <v>-8.1588001734407509</v>
      </c>
      <c r="E38" s="32" t="s">
        <v>77</v>
      </c>
      <c r="F38" s="33">
        <v>-0.95720713938118362</v>
      </c>
      <c r="G38" s="34">
        <v>-8.1588001734407509</v>
      </c>
      <c r="H38" s="35" t="s">
        <v>77</v>
      </c>
      <c r="I38" s="36">
        <v>-0.95720713938118362</v>
      </c>
      <c r="J38" s="37"/>
    </row>
    <row r="39" ht="14.25">
      <c r="A39">
        <v>17</v>
      </c>
      <c r="B39" s="29" t="s">
        <v>91</v>
      </c>
      <c r="C39" s="30" t="s">
        <v>76</v>
      </c>
      <c r="D39" s="31">
        <v>-7.89551078621726</v>
      </c>
      <c r="E39" s="32" t="s">
        <v>77</v>
      </c>
      <c r="F39" s="33">
        <v>-1.0092190762392612</v>
      </c>
      <c r="G39" s="34">
        <v>-7.89551078621726</v>
      </c>
      <c r="H39" s="35" t="s">
        <v>77</v>
      </c>
      <c r="I39" s="36">
        <v>-1.0092190762392612</v>
      </c>
      <c r="J39" s="37"/>
    </row>
    <row r="40" ht="14.25">
      <c r="A40">
        <v>18</v>
      </c>
      <c r="B40" s="29" t="s">
        <v>92</v>
      </c>
      <c r="C40" s="30" t="s">
        <v>76</v>
      </c>
      <c r="D40" s="31">
        <v>-7.64727494896694</v>
      </c>
      <c r="E40" s="32" t="s">
        <v>77</v>
      </c>
      <c r="F40" s="33">
        <v>-1.0618614761628333</v>
      </c>
      <c r="G40" s="34">
        <v>-7.64727494896694</v>
      </c>
      <c r="H40" s="35" t="s">
        <v>77</v>
      </c>
      <c r="I40" s="36">
        <v>-1.0618614761628333</v>
      </c>
      <c r="J40" s="37"/>
    </row>
    <row r="41" ht="14.25">
      <c r="A41">
        <v>19</v>
      </c>
      <c r="B41" s="29" t="s">
        <v>93</v>
      </c>
      <c r="C41" s="30" t="s">
        <v>76</v>
      </c>
      <c r="D41" s="31">
        <v>-7.4124639904717107</v>
      </c>
      <c r="E41" s="32" t="s">
        <v>77</v>
      </c>
      <c r="F41" s="33">
        <v>-1.1151498112135021</v>
      </c>
      <c r="G41" s="34">
        <v>-7.4124639904717107</v>
      </c>
      <c r="H41" s="35" t="s">
        <v>77</v>
      </c>
      <c r="I41" s="36">
        <v>-1.1151498112135021</v>
      </c>
      <c r="J41" s="37"/>
    </row>
    <row r="42" ht="14.25">
      <c r="A42">
        <v>20</v>
      </c>
      <c r="B42" s="29" t="s">
        <v>94</v>
      </c>
      <c r="C42" s="30" t="s">
        <v>76</v>
      </c>
      <c r="D42" s="31">
        <v>-7.1897000433601876</v>
      </c>
      <c r="E42" s="32" t="s">
        <v>77</v>
      </c>
      <c r="F42" s="33">
        <v>-1.1691001300805639</v>
      </c>
      <c r="G42" s="34">
        <v>-7.1897000433601876</v>
      </c>
      <c r="H42" s="35" t="s">
        <v>77</v>
      </c>
      <c r="I42" s="36">
        <v>-1.1691001300805639</v>
      </c>
      <c r="J42" s="37"/>
    </row>
    <row r="43" ht="14.25">
      <c r="A43">
        <v>21</v>
      </c>
      <c r="B43" s="29" t="s">
        <v>95</v>
      </c>
      <c r="C43" s="30" t="s">
        <v>76</v>
      </c>
      <c r="D43" s="31">
        <v>-6.9778070526608067</v>
      </c>
      <c r="E43" s="32" t="s">
        <v>77</v>
      </c>
      <c r="F43" s="33">
        <v>-1.2237290870955855</v>
      </c>
      <c r="G43" s="34">
        <v>-6.9778070526608067</v>
      </c>
      <c r="H43" s="35" t="s">
        <v>77</v>
      </c>
      <c r="I43" s="36">
        <v>-1.2237290870955855</v>
      </c>
      <c r="J43" s="37"/>
    </row>
    <row r="44" ht="14.25">
      <c r="A44">
        <v>22</v>
      </c>
      <c r="B44" s="29" t="s">
        <v>96</v>
      </c>
      <c r="C44" s="30" t="s">
        <v>76</v>
      </c>
      <c r="D44" s="31">
        <v>-6.8600000000000003</v>
      </c>
      <c r="E44" s="32" t="s">
        <v>77</v>
      </c>
      <c r="F44" s="33">
        <v>-1.3799999999999999</v>
      </c>
      <c r="G44" s="34">
        <v>-6.7800000000000002</v>
      </c>
      <c r="H44" s="35" t="s">
        <v>77</v>
      </c>
      <c r="I44" s="36">
        <v>-1.28</v>
      </c>
      <c r="J44" s="37" t="s">
        <v>13</v>
      </c>
    </row>
    <row r="45" ht="14.25">
      <c r="A45">
        <v>23</v>
      </c>
      <c r="B45" s="29" t="s">
        <v>97</v>
      </c>
      <c r="C45" s="30" t="s">
        <v>76</v>
      </c>
      <c r="D45" s="31">
        <v>-6.5827216398240704</v>
      </c>
      <c r="E45" s="32" t="s">
        <v>77</v>
      </c>
      <c r="F45" s="33">
        <v>-1.3350927482751811</v>
      </c>
      <c r="G45" s="34">
        <v>-6.5827216398240704</v>
      </c>
      <c r="H45" s="35" t="s">
        <v>77</v>
      </c>
      <c r="I45" s="36">
        <v>-1.3350927482751811</v>
      </c>
      <c r="J45" s="37"/>
    </row>
    <row r="46" ht="14.25">
      <c r="A46">
        <v>24</v>
      </c>
      <c r="B46" s="29" t="s">
        <v>98</v>
      </c>
      <c r="C46" s="30" t="s">
        <v>76</v>
      </c>
      <c r="D46" s="31">
        <v>-6.3978875828839401</v>
      </c>
      <c r="E46" s="32" t="s">
        <v>77</v>
      </c>
      <c r="F46" s="33">
        <v>-1.3918640771920865</v>
      </c>
      <c r="G46" s="34">
        <v>-6.3978875828839401</v>
      </c>
      <c r="H46" s="35" t="s">
        <v>77</v>
      </c>
      <c r="I46" s="36">
        <v>-1.3918640771920865</v>
      </c>
      <c r="J46" s="37"/>
    </row>
    <row r="47" ht="14.25">
      <c r="A47">
        <v>25</v>
      </c>
      <c r="B47" s="29" t="s">
        <v>31</v>
      </c>
      <c r="C47" s="30" t="s">
        <v>76</v>
      </c>
      <c r="D47" s="31">
        <v>-6.2205999132796244</v>
      </c>
      <c r="E47" s="32" t="s">
        <v>77</v>
      </c>
      <c r="F47" s="33">
        <v>-1.4493873660829995</v>
      </c>
      <c r="G47" s="34">
        <v>-6.2205999132796244</v>
      </c>
      <c r="H47" s="35" t="s">
        <v>77</v>
      </c>
      <c r="I47" s="36">
        <v>-1.4493873660829995</v>
      </c>
      <c r="J47" s="37"/>
    </row>
    <row r="48" ht="14.25">
      <c r="A48">
        <v>26</v>
      </c>
      <c r="B48" s="29" t="s">
        <v>99</v>
      </c>
      <c r="C48" s="30" t="s">
        <v>76</v>
      </c>
      <c r="D48" s="31">
        <v>-6.05026652029182</v>
      </c>
      <c r="E48" s="32" t="s">
        <v>77</v>
      </c>
      <c r="F48" s="33">
        <v>-1.507682802690238</v>
      </c>
      <c r="G48" s="34">
        <v>-6.05026652029182</v>
      </c>
      <c r="H48" s="35" t="s">
        <v>77</v>
      </c>
      <c r="I48" s="36">
        <v>-1.507682802690238</v>
      </c>
      <c r="J48" s="37"/>
    </row>
    <row r="49" ht="14.25">
      <c r="A49">
        <v>27</v>
      </c>
      <c r="B49" s="29" t="s">
        <v>100</v>
      </c>
      <c r="C49" s="30" t="s">
        <v>76</v>
      </c>
      <c r="D49" s="31">
        <v>-5.8863623584101266</v>
      </c>
      <c r="E49" s="32" t="s">
        <v>77</v>
      </c>
      <c r="F49" s="33">
        <v>-1.566771398795441</v>
      </c>
      <c r="G49" s="34">
        <v>-5.8863623584101266</v>
      </c>
      <c r="H49" s="35" t="s">
        <v>77</v>
      </c>
      <c r="I49" s="36">
        <v>-1.566771398795441</v>
      </c>
      <c r="J49" s="37"/>
    </row>
    <row r="50" ht="14.25">
      <c r="A50">
        <v>28</v>
      </c>
      <c r="B50" s="29" t="s">
        <v>101</v>
      </c>
      <c r="C50" s="30" t="s">
        <v>76</v>
      </c>
      <c r="D50" s="31">
        <v>-5.7284196865778076</v>
      </c>
      <c r="E50" s="32" t="s">
        <v>77</v>
      </c>
      <c r="F50" s="33">
        <v>-1.6266750356873156</v>
      </c>
      <c r="G50" s="34">
        <v>-5.7284196865778076</v>
      </c>
      <c r="H50" s="35" t="s">
        <v>77</v>
      </c>
      <c r="I50" s="36">
        <v>-1.6266750356873156</v>
      </c>
      <c r="J50" s="37"/>
    </row>
    <row r="51" ht="14.25">
      <c r="A51">
        <v>29</v>
      </c>
      <c r="B51" s="29" t="s">
        <v>102</v>
      </c>
      <c r="C51" s="30" t="s">
        <v>76</v>
      </c>
      <c r="D51" s="31">
        <v>-5.5760200210104394</v>
      </c>
      <c r="E51" s="32" t="s">
        <v>77</v>
      </c>
      <c r="F51" s="33">
        <v>-1.6874165128092473</v>
      </c>
      <c r="G51" s="34">
        <v>-5.5760200210104394</v>
      </c>
      <c r="H51" s="35" t="s">
        <v>77</v>
      </c>
      <c r="I51" s="36">
        <v>-1.6874165128092473</v>
      </c>
      <c r="J51" s="37"/>
    </row>
    <row r="52" ht="14.25">
      <c r="A52">
        <v>30</v>
      </c>
      <c r="B52" s="29" t="s">
        <v>32</v>
      </c>
      <c r="C52" s="30" t="s">
        <v>76</v>
      </c>
      <c r="D52" s="31">
        <v>-5.5</v>
      </c>
      <c r="E52" s="32" t="s">
        <v>77</v>
      </c>
      <c r="F52" s="33">
        <v>-1.8600000000000001</v>
      </c>
      <c r="G52" s="34">
        <v>-5.4299999999999997</v>
      </c>
      <c r="H52" s="35" t="s">
        <v>77</v>
      </c>
      <c r="I52" s="36">
        <v>-1.75</v>
      </c>
      <c r="J52" s="37" t="s">
        <v>13</v>
      </c>
    </row>
    <row r="53" ht="14.25">
      <c r="A53">
        <v>31</v>
      </c>
      <c r="B53" s="29" t="s">
        <v>103</v>
      </c>
      <c r="C53" s="30" t="s">
        <v>76</v>
      </c>
      <c r="D53" s="31">
        <v>-5.2863830616572738</v>
      </c>
      <c r="E53" s="32" t="s">
        <v>77</v>
      </c>
      <c r="F53" s="33">
        <v>-1.8115090926274473</v>
      </c>
      <c r="G53" s="34">
        <v>-5.2863830616572738</v>
      </c>
      <c r="H53" s="35" t="s">
        <v>77</v>
      </c>
      <c r="I53" s="36">
        <v>-1.8115090926274473</v>
      </c>
      <c r="J53" s="37"/>
    </row>
    <row r="54" ht="14.25">
      <c r="A54">
        <v>32</v>
      </c>
      <c r="B54" s="29" t="s">
        <v>104</v>
      </c>
      <c r="C54" s="30" t="s">
        <v>76</v>
      </c>
      <c r="D54" s="31">
        <v>-5.1485002168009402</v>
      </c>
      <c r="E54" s="32" t="s">
        <v>77</v>
      </c>
      <c r="F54" s="33">
        <v>-1.8749108729376365</v>
      </c>
      <c r="G54" s="34">
        <v>-5.1485002168009402</v>
      </c>
      <c r="H54" s="35" t="s">
        <v>77</v>
      </c>
      <c r="I54" s="36">
        <v>-1.8749108729376365</v>
      </c>
      <c r="J54" s="37"/>
    </row>
    <row r="55" ht="14.25">
      <c r="A55">
        <v>33</v>
      </c>
      <c r="B55" s="29" t="s">
        <v>105</v>
      </c>
      <c r="C55" s="30" t="s">
        <v>76</v>
      </c>
      <c r="D55" s="31">
        <v>-5.014860601221125</v>
      </c>
      <c r="E55" s="32" t="s">
        <v>77</v>
      </c>
      <c r="F55" s="33">
        <v>-1.9392519729917355</v>
      </c>
      <c r="G55" s="34">
        <v>-5.014860601221125</v>
      </c>
      <c r="H55" s="35" t="s">
        <v>77</v>
      </c>
      <c r="I55" s="36">
        <v>-1.9392519729917355</v>
      </c>
      <c r="J55" s="37"/>
    </row>
    <row r="56" ht="14.25">
      <c r="A56">
        <v>34</v>
      </c>
      <c r="B56" s="29" t="s">
        <v>106</v>
      </c>
      <c r="C56" s="30" t="s">
        <v>76</v>
      </c>
      <c r="D56" s="31">
        <v>-4.8852108295774483</v>
      </c>
      <c r="E56" s="32" t="s">
        <v>77</v>
      </c>
      <c r="F56" s="33">
        <v>-2.0045606445813133</v>
      </c>
      <c r="G56" s="34">
        <v>-4.8852108295774483</v>
      </c>
      <c r="H56" s="35" t="s">
        <v>77</v>
      </c>
      <c r="I56" s="36">
        <v>-2.0045606445813133</v>
      </c>
      <c r="J56" s="37"/>
    </row>
    <row r="57" ht="14.25">
      <c r="A57">
        <v>35</v>
      </c>
      <c r="B57" s="29" t="s">
        <v>33</v>
      </c>
      <c r="C57" s="30" t="s">
        <v>76</v>
      </c>
      <c r="D57" s="31">
        <v>-4.7593195564972444</v>
      </c>
      <c r="E57" s="32" t="s">
        <v>77</v>
      </c>
      <c r="F57" s="33">
        <v>-2.0708664335714442</v>
      </c>
      <c r="G57" s="34">
        <v>-4.7593195564972444</v>
      </c>
      <c r="H57" s="35" t="s">
        <v>77</v>
      </c>
      <c r="I57" s="36">
        <v>-2.0708664335714442</v>
      </c>
      <c r="J57" s="37"/>
    </row>
    <row r="58" ht="14.25">
      <c r="A58">
        <v>36</v>
      </c>
      <c r="B58" s="29" t="s">
        <v>107</v>
      </c>
      <c r="C58" s="30" t="s">
        <v>76</v>
      </c>
      <c r="D58" s="31">
        <v>-4.6369749923271275</v>
      </c>
      <c r="E58" s="32" t="s">
        <v>77</v>
      </c>
      <c r="F58" s="33">
        <v>-2.1382002601611281</v>
      </c>
      <c r="G58" s="34">
        <v>-4.6369749923271275</v>
      </c>
      <c r="H58" s="35" t="s">
        <v>77</v>
      </c>
      <c r="I58" s="36">
        <v>-2.1382002601611281</v>
      </c>
      <c r="J58" s="37"/>
    </row>
    <row r="59" ht="14.25">
      <c r="A59">
        <v>37</v>
      </c>
      <c r="B59" s="29" t="s">
        <v>108</v>
      </c>
      <c r="C59" s="30" t="s">
        <v>76</v>
      </c>
      <c r="D59" s="31">
        <v>-4.5179827593300503</v>
      </c>
      <c r="E59" s="32" t="s">
        <v>77</v>
      </c>
      <c r="F59" s="33">
        <v>-2.2065945054641829</v>
      </c>
      <c r="G59" s="34">
        <v>-4.5179827593300503</v>
      </c>
      <c r="H59" s="35" t="s">
        <v>77</v>
      </c>
      <c r="I59" s="36">
        <v>-2.2065945054641829</v>
      </c>
      <c r="J59" s="37"/>
    </row>
    <row r="60" ht="14.25">
      <c r="A60">
        <v>38</v>
      </c>
      <c r="B60" s="29" t="s">
        <v>109</v>
      </c>
      <c r="C60" s="30" t="s">
        <v>76</v>
      </c>
      <c r="D60" s="31">
        <v>-4.4021640338318981</v>
      </c>
      <c r="E60" s="32" t="s">
        <v>77</v>
      </c>
      <c r="F60" s="33">
        <v>-2.2760831050174617</v>
      </c>
      <c r="G60" s="34">
        <v>-4.4021640338318981</v>
      </c>
      <c r="H60" s="35" t="s">
        <v>77</v>
      </c>
      <c r="I60" s="36">
        <v>-2.2760831050174617</v>
      </c>
      <c r="J60" s="37"/>
    </row>
    <row r="61" ht="14.25">
      <c r="A61">
        <v>39</v>
      </c>
      <c r="B61" s="29" t="s">
        <v>110</v>
      </c>
      <c r="C61" s="30" t="s">
        <v>76</v>
      </c>
      <c r="D61" s="31">
        <v>-4.2893539297350083</v>
      </c>
      <c r="E61" s="32" t="s">
        <v>77</v>
      </c>
      <c r="F61" s="33">
        <v>-2.3467016498923297</v>
      </c>
      <c r="G61" s="34">
        <v>-4.2893539297350083</v>
      </c>
      <c r="H61" s="35" t="s">
        <v>77</v>
      </c>
      <c r="I61" s="36">
        <v>-2.3467016498923297</v>
      </c>
      <c r="J61" s="37"/>
    </row>
    <row r="62" ht="14.25">
      <c r="A62">
        <v>40</v>
      </c>
      <c r="B62" s="29" t="s">
        <v>111</v>
      </c>
      <c r="C62" s="30" t="s">
        <v>76</v>
      </c>
      <c r="D62" s="31">
        <v>-4.179400086720376</v>
      </c>
      <c r="E62" s="32" t="s">
        <v>77</v>
      </c>
      <c r="F62" s="33">
        <v>-2.4184874961635643</v>
      </c>
      <c r="G62" s="34">
        <v>-4.179400086720376</v>
      </c>
      <c r="H62" s="35" t="s">
        <v>77</v>
      </c>
      <c r="I62" s="36">
        <v>-2.4184874961635643</v>
      </c>
      <c r="J62" s="37"/>
    </row>
    <row r="63" ht="14.25">
      <c r="A63">
        <v>41</v>
      </c>
      <c r="B63" s="39" t="s">
        <v>112</v>
      </c>
      <c r="C63" s="30" t="s">
        <v>76</v>
      </c>
      <c r="D63" s="31">
        <v>-4.0721614328026456</v>
      </c>
      <c r="E63" s="32" t="s">
        <v>77</v>
      </c>
      <c r="F63" s="33">
        <v>-2.4914798835785583</v>
      </c>
      <c r="G63" s="34">
        <v>-4.0721614328026456</v>
      </c>
      <c r="H63" s="35" t="s">
        <v>77</v>
      </c>
      <c r="I63" s="36">
        <v>-2.4914798835785583</v>
      </c>
      <c r="J63" s="37"/>
    </row>
    <row r="64" ht="14.25">
      <c r="A64">
        <v>42</v>
      </c>
      <c r="B64" s="39" t="s">
        <v>113</v>
      </c>
      <c r="C64" s="30" t="s">
        <v>76</v>
      </c>
      <c r="D64" s="31">
        <v>-3.9675070960209959</v>
      </c>
      <c r="E64" s="32" t="s">
        <v>77</v>
      </c>
      <c r="F64" s="33">
        <v>-2.5657200643706277</v>
      </c>
      <c r="G64" s="34">
        <v>-3.9675070960209959</v>
      </c>
      <c r="H64" s="35" t="s">
        <v>77</v>
      </c>
      <c r="I64" s="36">
        <v>-2.5657200643706277</v>
      </c>
      <c r="J64" s="37"/>
    </row>
    <row r="65" ht="14.25">
      <c r="A65">
        <v>43</v>
      </c>
      <c r="B65" s="39" t="s">
        <v>114</v>
      </c>
      <c r="C65" s="30" t="s">
        <v>76</v>
      </c>
      <c r="D65" s="31">
        <v>-3.8653154442041346</v>
      </c>
      <c r="E65" s="32" t="s">
        <v>77</v>
      </c>
      <c r="F65" s="33">
        <v>-2.6412514432750864</v>
      </c>
      <c r="G65" s="34">
        <v>-3.8653154442041346</v>
      </c>
      <c r="H65" s="35" t="s">
        <v>77</v>
      </c>
      <c r="I65" s="36">
        <v>-2.6412514432750864</v>
      </c>
      <c r="J65" s="37"/>
    </row>
    <row r="66" ht="14.25">
      <c r="A66">
        <v>44</v>
      </c>
      <c r="B66" s="39" t="s">
        <v>115</v>
      </c>
      <c r="C66" s="30" t="s">
        <v>76</v>
      </c>
      <c r="D66" s="31">
        <v>-3.7654732351381259</v>
      </c>
      <c r="E66" s="32" t="s">
        <v>77</v>
      </c>
      <c r="F66" s="33">
        <v>-2.7181197299379956</v>
      </c>
      <c r="G66" s="34">
        <v>-3.7654732351381259</v>
      </c>
      <c r="H66" s="35" t="s">
        <v>77</v>
      </c>
      <c r="I66" s="36">
        <v>-2.7181197299379956</v>
      </c>
      <c r="J66" s="37"/>
    </row>
    <row r="67" ht="14.25">
      <c r="A67">
        <v>45</v>
      </c>
      <c r="B67" s="39" t="s">
        <v>34</v>
      </c>
      <c r="C67" s="30" t="s">
        <v>76</v>
      </c>
      <c r="D67" s="31">
        <v>-3.6678748622465633</v>
      </c>
      <c r="E67" s="32" t="s">
        <v>77</v>
      </c>
      <c r="F67" s="33">
        <v>-2.7963731050575613</v>
      </c>
      <c r="G67" s="34">
        <v>-3.6678748622465633</v>
      </c>
      <c r="H67" s="35" t="s">
        <v>77</v>
      </c>
      <c r="I67" s="36">
        <v>-2.7963731050575613</v>
      </c>
      <c r="J67" s="37"/>
    </row>
    <row r="68" ht="14.25">
      <c r="A68">
        <v>46</v>
      </c>
      <c r="B68" s="39" t="s">
        <v>116</v>
      </c>
      <c r="C68" s="30" t="s">
        <v>76</v>
      </c>
      <c r="D68" s="31">
        <v>-3.5724216831842592</v>
      </c>
      <c r="E68" s="32" t="s">
        <v>77</v>
      </c>
      <c r="F68" s="33">
        <v>-2.8760624017703145</v>
      </c>
      <c r="G68" s="34">
        <v>-3.5724216831842592</v>
      </c>
      <c r="H68" s="35" t="s">
        <v>77</v>
      </c>
      <c r="I68" s="36">
        <v>-2.8760624017703145</v>
      </c>
      <c r="J68" s="37"/>
    </row>
    <row r="69" ht="14.25">
      <c r="A69">
        <v>47</v>
      </c>
      <c r="B69" s="39" t="s">
        <v>117</v>
      </c>
      <c r="C69" s="30" t="s">
        <v>76</v>
      </c>
      <c r="D69" s="31">
        <v>-3.4790214206428258</v>
      </c>
      <c r="E69" s="32" t="s">
        <v>77</v>
      </c>
      <c r="F69" s="33">
        <v>-2.9572413039921095</v>
      </c>
      <c r="G69" s="34">
        <v>-3.4790214206428258</v>
      </c>
      <c r="H69" s="35" t="s">
        <v>77</v>
      </c>
      <c r="I69" s="36">
        <v>-2.9572413039921095</v>
      </c>
      <c r="J69" s="37"/>
    </row>
    <row r="70" ht="14.25">
      <c r="A70">
        <v>48</v>
      </c>
      <c r="B70" s="39" t="s">
        <v>118</v>
      </c>
      <c r="C70" s="30" t="s">
        <v>76</v>
      </c>
      <c r="D70" s="31">
        <v>-3.387587626244128</v>
      </c>
      <c r="E70" s="32" t="s">
        <v>77</v>
      </c>
      <c r="F70" s="33">
        <v>-3.0399665636520083</v>
      </c>
      <c r="G70" s="34">
        <v>-3.387587626244128</v>
      </c>
      <c r="H70" s="35" t="s">
        <v>77</v>
      </c>
      <c r="I70" s="36">
        <v>-3.0399665636520083</v>
      </c>
      <c r="J70" s="37"/>
    </row>
    <row r="71" ht="14.25">
      <c r="A71">
        <v>49</v>
      </c>
      <c r="B71" s="39" t="s">
        <v>119</v>
      </c>
      <c r="C71" s="30" t="s">
        <v>76</v>
      </c>
      <c r="D71" s="31">
        <v>-3.2980391997148635</v>
      </c>
      <c r="E71" s="32" t="s">
        <v>77</v>
      </c>
      <c r="F71" s="33">
        <v>-3.1242982390206366</v>
      </c>
      <c r="G71" s="34">
        <v>-3.2980391997148635</v>
      </c>
      <c r="H71" s="35" t="s">
        <v>77</v>
      </c>
      <c r="I71" s="36">
        <v>-3.1242982390206366</v>
      </c>
      <c r="J71" s="37"/>
    </row>
    <row r="72" ht="14.25">
      <c r="A72">
        <v>50</v>
      </c>
      <c r="B72" s="39" t="s">
        <v>120</v>
      </c>
      <c r="C72" s="30" t="s">
        <v>76</v>
      </c>
      <c r="D72" s="31">
        <v>-3.6800000000000002</v>
      </c>
      <c r="E72" s="32" t="s">
        <v>77</v>
      </c>
      <c r="F72" s="33">
        <v>-3.54</v>
      </c>
      <c r="G72" s="34">
        <v>-3.21</v>
      </c>
      <c r="H72" s="35" t="s">
        <v>77</v>
      </c>
      <c r="I72" s="36">
        <v>-3.21</v>
      </c>
      <c r="J72" s="37" t="s">
        <v>13</v>
      </c>
    </row>
    <row r="73" ht="14.25">
      <c r="A73">
        <v>0</v>
      </c>
      <c r="B73" s="40" t="s">
        <v>121</v>
      </c>
      <c r="C73" s="30" t="s">
        <v>76</v>
      </c>
      <c r="D73" s="31">
        <v>0</v>
      </c>
      <c r="E73" s="32" t="s">
        <v>77</v>
      </c>
      <c r="F73" s="33">
        <v>0</v>
      </c>
      <c r="G73" s="34">
        <v>0</v>
      </c>
      <c r="H73" s="35" t="s">
        <v>77</v>
      </c>
      <c r="I73" s="36">
        <v>0</v>
      </c>
      <c r="J73" s="37">
        <v>0</v>
      </c>
    </row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9</cp:revision>
  <dcterms:modified xsi:type="dcterms:W3CDTF">2024-05-27T06:29:11Z</dcterms:modified>
</cp:coreProperties>
</file>