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0145181781\_SLSI向け作業\2.CIS顧客サポート\Huawei_対応\IMX355\動作確認\OPPO\ver4.0-3.01_220728\"/>
    </mc:Choice>
  </mc:AlternateContent>
  <xr:revisionPtr revIDLastSave="0" documentId="13_ncr:1_{EC85019F-7423-49BE-88F1-A3AD7EFA75D0}" xr6:coauthVersionLast="47" xr6:coauthVersionMax="47" xr10:uidLastSave="{00000000-0000-0000-0000-000000000000}"/>
  <bookViews>
    <workbookView xWindow="-84" yWindow="0" windowWidth="23076" windowHeight="12696" tabRatio="833" xr2:uid="{00000000-000D-0000-FFFF-FFFF00000000}"/>
  </bookViews>
  <sheets>
    <sheet name="History" sheetId="16" r:id="rId1"/>
    <sheet name="RegisterSetting(Mode)" sheetId="43" r:id="rId2"/>
    <sheet name="Mode List" sheetId="37" r:id="rId3"/>
    <sheet name="&lt;reference&gt;Gain_Table" sheetId="17" r:id="rId4"/>
    <sheet name="&lt;reference&gt;GlobalTiming" sheetId="15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0" i="37" l="1"/>
  <c r="AA19" i="37"/>
  <c r="AA18" i="37"/>
  <c r="AA17" i="37"/>
  <c r="AA16" i="37"/>
  <c r="AA15" i="37"/>
  <c r="AA14" i="37"/>
  <c r="AA13" i="37"/>
  <c r="AA12" i="37"/>
  <c r="AA11" i="37"/>
  <c r="AA10" i="37"/>
  <c r="AA9" i="37"/>
  <c r="S20" i="37"/>
  <c r="S19" i="37"/>
  <c r="S18" i="37"/>
  <c r="S17" i="37"/>
  <c r="S16" i="37"/>
  <c r="S15" i="37"/>
  <c r="S14" i="37"/>
  <c r="S13" i="37"/>
  <c r="S12" i="37"/>
  <c r="S11" i="37"/>
  <c r="S10" i="37"/>
  <c r="S9" i="37"/>
  <c r="R20" i="37"/>
  <c r="R19" i="37"/>
  <c r="R18" i="37"/>
  <c r="R17" i="37"/>
  <c r="R16" i="37"/>
  <c r="R15" i="37"/>
  <c r="R14" i="37"/>
  <c r="R13" i="37"/>
  <c r="R12" i="37"/>
  <c r="R11" i="37"/>
  <c r="R10" i="37"/>
  <c r="R9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N20" i="37"/>
  <c r="BC20" i="37" s="1"/>
  <c r="N19" i="37"/>
  <c r="BC19" i="37" s="1"/>
  <c r="N18" i="37"/>
  <c r="BC18" i="37" s="1"/>
  <c r="N17" i="37"/>
  <c r="BC17" i="37" s="1"/>
  <c r="N16" i="37"/>
  <c r="AW16" i="37" s="1"/>
  <c r="N15" i="37"/>
  <c r="AW15" i="37" s="1"/>
  <c r="N14" i="37"/>
  <c r="AW14" i="37" s="1"/>
  <c r="N13" i="37"/>
  <c r="AW13" i="37" s="1"/>
  <c r="N12" i="37"/>
  <c r="BC12" i="37" s="1"/>
  <c r="N11" i="37"/>
  <c r="BC11" i="37" s="1"/>
  <c r="N10" i="37"/>
  <c r="BC10" i="37" s="1"/>
  <c r="N9" i="37"/>
  <c r="BC9" i="37" s="1"/>
  <c r="AR9" i="37" l="1"/>
  <c r="AR17" i="37"/>
  <c r="AU13" i="37"/>
  <c r="AW9" i="37"/>
  <c r="AW17" i="37"/>
  <c r="BC13" i="37"/>
  <c r="AR10" i="37"/>
  <c r="AR18" i="37"/>
  <c r="AU14" i="37"/>
  <c r="AW10" i="37"/>
  <c r="AW18" i="37"/>
  <c r="BC14" i="37"/>
  <c r="AR11" i="37"/>
  <c r="AR19" i="37"/>
  <c r="AU15" i="37"/>
  <c r="AW11" i="37"/>
  <c r="AW19" i="37"/>
  <c r="BC15" i="37"/>
  <c r="AR12" i="37"/>
  <c r="AR20" i="37"/>
  <c r="AU16" i="37"/>
  <c r="AW12" i="37"/>
  <c r="AW20" i="37"/>
  <c r="BC16" i="37"/>
  <c r="AR13" i="37"/>
  <c r="AU9" i="37"/>
  <c r="AU17" i="37"/>
  <c r="AR14" i="37"/>
  <c r="AU10" i="37"/>
  <c r="AU18" i="37"/>
  <c r="AR15" i="37"/>
  <c r="AU11" i="37"/>
  <c r="AU19" i="37"/>
  <c r="AR16" i="37"/>
  <c r="AU12" i="37"/>
  <c r="AU20" i="37"/>
  <c r="AY11" i="37" l="1"/>
  <c r="AB11" i="37"/>
  <c r="V11" i="37"/>
  <c r="T11" i="37"/>
  <c r="BA11" i="37"/>
  <c r="AD11" i="37"/>
  <c r="AE11" i="37" s="1"/>
  <c r="U11" i="37"/>
  <c r="BA15" i="37"/>
  <c r="AD15" i="37"/>
  <c r="AE15" i="37" s="1"/>
  <c r="U15" i="37"/>
  <c r="AY15" i="37"/>
  <c r="AB15" i="37"/>
  <c r="V15" i="37"/>
  <c r="T15" i="37"/>
  <c r="AY18" i="37"/>
  <c r="AB18" i="37"/>
  <c r="V18" i="37"/>
  <c r="T18" i="37"/>
  <c r="BA18" i="37"/>
  <c r="AD18" i="37"/>
  <c r="AE18" i="37" s="1"/>
  <c r="U18" i="37"/>
  <c r="AY10" i="37"/>
  <c r="AB10" i="37"/>
  <c r="V10" i="37"/>
  <c r="T10" i="37"/>
  <c r="BA10" i="37"/>
  <c r="AD10" i="37"/>
  <c r="AE10" i="37" s="1"/>
  <c r="U10" i="37"/>
  <c r="BA16" i="37"/>
  <c r="AD16" i="37"/>
  <c r="AE16" i="37" s="1"/>
  <c r="U16" i="37"/>
  <c r="AY16" i="37"/>
  <c r="AB16" i="37"/>
  <c r="V16" i="37"/>
  <c r="T16" i="37"/>
  <c r="AY20" i="37"/>
  <c r="AB20" i="37"/>
  <c r="V20" i="37"/>
  <c r="T20" i="37"/>
  <c r="BA20" i="37"/>
  <c r="AD20" i="37"/>
  <c r="AE20" i="37" s="1"/>
  <c r="U20" i="37"/>
  <c r="AY12" i="37"/>
  <c r="AB12" i="37"/>
  <c r="V12" i="37"/>
  <c r="T12" i="37"/>
  <c r="BA12" i="37"/>
  <c r="AD12" i="37"/>
  <c r="AE12" i="37" s="1"/>
  <c r="U12" i="37"/>
  <c r="AY17" i="37"/>
  <c r="AB17" i="37"/>
  <c r="V17" i="37"/>
  <c r="T17" i="37"/>
  <c r="BA17" i="37"/>
  <c r="AD17" i="37"/>
  <c r="AE17" i="37" s="1"/>
  <c r="U17" i="37"/>
  <c r="BA13" i="37"/>
  <c r="AD13" i="37"/>
  <c r="AE13" i="37" s="1"/>
  <c r="U13" i="37"/>
  <c r="AY13" i="37"/>
  <c r="AB13" i="37"/>
  <c r="V13" i="37"/>
  <c r="T13" i="37"/>
  <c r="AY9" i="37"/>
  <c r="AB9" i="37"/>
  <c r="V9" i="37"/>
  <c r="T9" i="37"/>
  <c r="BA9" i="37"/>
  <c r="AD9" i="37"/>
  <c r="AE9" i="37" s="1"/>
  <c r="U9" i="37"/>
  <c r="AY19" i="37"/>
  <c r="AB19" i="37"/>
  <c r="V19" i="37"/>
  <c r="T19" i="37"/>
  <c r="BA19" i="37"/>
  <c r="AD19" i="37"/>
  <c r="AE19" i="37" s="1"/>
  <c r="U19" i="37"/>
  <c r="BA14" i="37"/>
  <c r="AD14" i="37"/>
  <c r="AE14" i="37" s="1"/>
  <c r="U14" i="37"/>
  <c r="AY14" i="37"/>
  <c r="AB14" i="37"/>
  <c r="V14" i="37"/>
  <c r="T14" i="37"/>
  <c r="D493" i="17" l="1"/>
  <c r="C493" i="17" s="1"/>
  <c r="D494" i="17"/>
  <c r="C494" i="17" s="1"/>
  <c r="D495" i="17"/>
  <c r="C495" i="17" s="1"/>
  <c r="D496" i="17"/>
  <c r="C496" i="17" s="1"/>
  <c r="D497" i="17"/>
  <c r="C497" i="17" s="1"/>
  <c r="D498" i="17"/>
  <c r="C498" i="17" s="1"/>
  <c r="D499" i="17"/>
  <c r="C499" i="17" s="1"/>
  <c r="D500" i="17"/>
  <c r="C500" i="17" s="1"/>
  <c r="D501" i="17"/>
  <c r="C501" i="17" s="1"/>
  <c r="D502" i="17"/>
  <c r="C502" i="17" s="1"/>
  <c r="D503" i="17"/>
  <c r="C503" i="17" s="1"/>
  <c r="D504" i="17"/>
  <c r="C504" i="17" s="1"/>
  <c r="D505" i="17"/>
  <c r="C505" i="17" s="1"/>
  <c r="C506" i="17"/>
  <c r="D506" i="17"/>
  <c r="D507" i="17"/>
  <c r="C507" i="17" s="1"/>
  <c r="D508" i="17"/>
  <c r="C508" i="17" s="1"/>
  <c r="D509" i="17"/>
  <c r="C509" i="17" s="1"/>
  <c r="D510" i="17"/>
  <c r="C510" i="17" s="1"/>
  <c r="D511" i="17"/>
  <c r="C511" i="17" s="1"/>
  <c r="D512" i="17"/>
  <c r="C512" i="17" s="1"/>
  <c r="D513" i="17"/>
  <c r="C513" i="17" s="1"/>
  <c r="D514" i="17"/>
  <c r="C514" i="17" s="1"/>
  <c r="D515" i="17"/>
  <c r="C515" i="17" s="1"/>
  <c r="D516" i="17"/>
  <c r="C516" i="17" s="1"/>
  <c r="D517" i="17"/>
  <c r="C517" i="17" s="1"/>
  <c r="D518" i="17"/>
  <c r="C518" i="17" s="1"/>
  <c r="D519" i="17"/>
  <c r="C519" i="17" s="1"/>
  <c r="D520" i="17"/>
  <c r="C520" i="17" s="1"/>
  <c r="D521" i="17"/>
  <c r="C521" i="17" s="1"/>
  <c r="D522" i="17"/>
  <c r="C522" i="17" s="1"/>
  <c r="D523" i="17"/>
  <c r="C523" i="17" s="1"/>
  <c r="D524" i="17"/>
  <c r="C524" i="17" s="1"/>
  <c r="D525" i="17"/>
  <c r="C525" i="17" s="1"/>
  <c r="D526" i="17"/>
  <c r="C526" i="17" s="1"/>
  <c r="D527" i="17"/>
  <c r="C527" i="17" s="1"/>
  <c r="D528" i="17"/>
  <c r="C528" i="17" s="1"/>
  <c r="D529" i="17"/>
  <c r="C529" i="17" s="1"/>
  <c r="D530" i="17"/>
  <c r="C530" i="17" s="1"/>
  <c r="D531" i="17"/>
  <c r="C531" i="17" s="1"/>
  <c r="D532" i="17"/>
  <c r="C532" i="17" s="1"/>
  <c r="D533" i="17"/>
  <c r="C533" i="17" s="1"/>
  <c r="D534" i="17"/>
  <c r="C534" i="17" s="1"/>
  <c r="D535" i="17"/>
  <c r="C535" i="17" s="1"/>
  <c r="D536" i="17"/>
  <c r="C536" i="17" s="1"/>
  <c r="D537" i="17"/>
  <c r="C537" i="17" s="1"/>
  <c r="D538" i="17"/>
  <c r="C538" i="17" s="1"/>
  <c r="D539" i="17"/>
  <c r="C539" i="17" s="1"/>
  <c r="D540" i="17"/>
  <c r="C540" i="17" s="1"/>
  <c r="D541" i="17"/>
  <c r="C541" i="17" s="1"/>
  <c r="D542" i="17"/>
  <c r="C542" i="17" s="1"/>
  <c r="D543" i="17"/>
  <c r="C543" i="17" s="1"/>
  <c r="D544" i="17"/>
  <c r="C544" i="17" s="1"/>
  <c r="D545" i="17"/>
  <c r="C545" i="17" s="1"/>
  <c r="D546" i="17"/>
  <c r="C546" i="17" s="1"/>
  <c r="D547" i="17"/>
  <c r="C547" i="17" s="1"/>
  <c r="C548" i="17"/>
  <c r="D548" i="17"/>
  <c r="D549" i="17"/>
  <c r="C549" i="17" s="1"/>
  <c r="D550" i="17"/>
  <c r="C550" i="17" s="1"/>
  <c r="D551" i="17"/>
  <c r="C551" i="17" s="1"/>
  <c r="D552" i="17"/>
  <c r="C552" i="17" s="1"/>
  <c r="D553" i="17"/>
  <c r="C553" i="17" s="1"/>
  <c r="C554" i="17"/>
  <c r="D554" i="17"/>
  <c r="D555" i="17"/>
  <c r="C555" i="17" s="1"/>
  <c r="D556" i="17"/>
  <c r="C556" i="17" s="1"/>
  <c r="D557" i="17"/>
  <c r="C557" i="17" s="1"/>
  <c r="D558" i="17"/>
  <c r="C558" i="17" s="1"/>
  <c r="D559" i="17"/>
  <c r="C559" i="17" s="1"/>
  <c r="D560" i="17"/>
  <c r="C560" i="17" s="1"/>
  <c r="D561" i="17"/>
  <c r="C561" i="17" s="1"/>
  <c r="C562" i="17"/>
  <c r="D562" i="17"/>
  <c r="D563" i="17"/>
  <c r="C563" i="17" s="1"/>
  <c r="D564" i="17"/>
  <c r="C564" i="17" s="1"/>
  <c r="D565" i="17"/>
  <c r="C565" i="17" s="1"/>
  <c r="D566" i="17"/>
  <c r="C566" i="17" s="1"/>
  <c r="D567" i="17"/>
  <c r="C567" i="17" s="1"/>
  <c r="D568" i="17"/>
  <c r="C568" i="17" s="1"/>
  <c r="D569" i="17"/>
  <c r="C569" i="17" s="1"/>
  <c r="D570" i="17"/>
  <c r="C570" i="17" s="1"/>
  <c r="D571" i="17"/>
  <c r="C571" i="17" s="1"/>
  <c r="D572" i="17"/>
  <c r="C572" i="17" s="1"/>
  <c r="D573" i="17"/>
  <c r="C573" i="17" s="1"/>
  <c r="D574" i="17"/>
  <c r="C574" i="17" s="1"/>
  <c r="D575" i="17"/>
  <c r="C575" i="17" s="1"/>
  <c r="C576" i="17"/>
  <c r="D576" i="17"/>
  <c r="D577" i="17"/>
  <c r="C577" i="17" s="1"/>
  <c r="D578" i="17"/>
  <c r="C578" i="17" s="1"/>
  <c r="D579" i="17"/>
  <c r="C579" i="17" s="1"/>
  <c r="C580" i="17"/>
  <c r="D580" i="17"/>
  <c r="D581" i="17"/>
  <c r="C581" i="17" s="1"/>
  <c r="D582" i="17"/>
  <c r="C582" i="17" s="1"/>
  <c r="D583" i="17"/>
  <c r="C583" i="17" s="1"/>
  <c r="D584" i="17"/>
  <c r="C584" i="17" s="1"/>
  <c r="D585" i="17"/>
  <c r="C585" i="17" s="1"/>
  <c r="D586" i="17"/>
  <c r="C586" i="17" s="1"/>
  <c r="D587" i="17"/>
  <c r="C587" i="17" s="1"/>
  <c r="D588" i="17"/>
  <c r="C588" i="17" s="1"/>
  <c r="D589" i="17"/>
  <c r="C589" i="17" s="1"/>
  <c r="D590" i="17"/>
  <c r="C590" i="17" s="1"/>
  <c r="D591" i="17"/>
  <c r="C591" i="17" s="1"/>
  <c r="D592" i="17"/>
  <c r="C592" i="17" s="1"/>
  <c r="D593" i="17"/>
  <c r="C593" i="17" s="1"/>
  <c r="C594" i="17"/>
  <c r="D594" i="17"/>
  <c r="D595" i="17"/>
  <c r="C595" i="17" s="1"/>
  <c r="D596" i="17"/>
  <c r="C596" i="17" s="1"/>
  <c r="D597" i="17"/>
  <c r="C597" i="17" s="1"/>
  <c r="D598" i="17"/>
  <c r="C598" i="17" s="1"/>
  <c r="D599" i="17"/>
  <c r="C599" i="17" s="1"/>
  <c r="D600" i="17"/>
  <c r="C600" i="17" s="1"/>
  <c r="D601" i="17"/>
  <c r="C601" i="17" s="1"/>
  <c r="D602" i="17"/>
  <c r="C602" i="17" s="1"/>
  <c r="D603" i="17"/>
  <c r="C603" i="17" s="1"/>
  <c r="D604" i="17"/>
  <c r="C604" i="17" s="1"/>
  <c r="D605" i="17"/>
  <c r="C605" i="17" s="1"/>
  <c r="D606" i="17"/>
  <c r="C606" i="17" s="1"/>
  <c r="D607" i="17"/>
  <c r="C607" i="17" s="1"/>
  <c r="C608" i="17"/>
  <c r="D608" i="17"/>
  <c r="D609" i="17"/>
  <c r="C609" i="17" s="1"/>
  <c r="D610" i="17"/>
  <c r="C610" i="17" s="1"/>
  <c r="D611" i="17"/>
  <c r="C611" i="17" s="1"/>
  <c r="D612" i="17"/>
  <c r="C612" i="17" s="1"/>
  <c r="D613" i="17"/>
  <c r="C613" i="17" s="1"/>
  <c r="D614" i="17"/>
  <c r="C614" i="17" s="1"/>
  <c r="D615" i="17"/>
  <c r="C615" i="17" s="1"/>
  <c r="D616" i="17"/>
  <c r="C616" i="17" s="1"/>
  <c r="D617" i="17"/>
  <c r="C617" i="17" s="1"/>
  <c r="D618" i="17"/>
  <c r="C618" i="17" s="1"/>
  <c r="D619" i="17"/>
  <c r="C619" i="17" s="1"/>
  <c r="D620" i="17"/>
  <c r="C620" i="17" s="1"/>
  <c r="D621" i="17"/>
  <c r="C621" i="17" s="1"/>
  <c r="D622" i="17"/>
  <c r="C622" i="17" s="1"/>
  <c r="D623" i="17"/>
  <c r="C623" i="17" s="1"/>
  <c r="D624" i="17"/>
  <c r="C624" i="17" s="1"/>
  <c r="D625" i="17"/>
  <c r="C625" i="17" s="1"/>
  <c r="D626" i="17"/>
  <c r="C626" i="17" s="1"/>
  <c r="D627" i="17"/>
  <c r="C627" i="17" s="1"/>
  <c r="D628" i="17"/>
  <c r="C628" i="17" s="1"/>
  <c r="D629" i="17"/>
  <c r="C629" i="17" s="1"/>
  <c r="D630" i="17"/>
  <c r="C630" i="17" s="1"/>
  <c r="D631" i="17"/>
  <c r="C631" i="17" s="1"/>
  <c r="D632" i="17"/>
  <c r="C632" i="17" s="1"/>
  <c r="D633" i="17"/>
  <c r="C633" i="17" s="1"/>
  <c r="D634" i="17"/>
  <c r="C634" i="17" s="1"/>
  <c r="D635" i="17"/>
  <c r="C635" i="17" s="1"/>
  <c r="D636" i="17"/>
  <c r="C636" i="17" s="1"/>
  <c r="D637" i="17"/>
  <c r="C637" i="17" s="1"/>
  <c r="D638" i="17"/>
  <c r="C638" i="17" s="1"/>
  <c r="D639" i="17"/>
  <c r="C639" i="17" s="1"/>
  <c r="D640" i="17"/>
  <c r="C640" i="17" s="1"/>
  <c r="D641" i="17"/>
  <c r="C641" i="17" s="1"/>
  <c r="D642" i="17"/>
  <c r="C642" i="17" s="1"/>
  <c r="D643" i="17"/>
  <c r="C643" i="17" s="1"/>
  <c r="C644" i="17"/>
  <c r="D644" i="17"/>
  <c r="D645" i="17"/>
  <c r="C645" i="17" s="1"/>
  <c r="D646" i="17"/>
  <c r="C646" i="17" s="1"/>
  <c r="D647" i="17"/>
  <c r="C647" i="17" s="1"/>
  <c r="D648" i="17"/>
  <c r="C648" i="17" s="1"/>
  <c r="D649" i="17"/>
  <c r="C649" i="17" s="1"/>
  <c r="D650" i="17"/>
  <c r="C650" i="17" s="1"/>
  <c r="D651" i="17"/>
  <c r="C651" i="17" s="1"/>
  <c r="D652" i="17"/>
  <c r="C652" i="17" s="1"/>
  <c r="D653" i="17"/>
  <c r="C653" i="17" s="1"/>
  <c r="D654" i="17"/>
  <c r="C654" i="17" s="1"/>
  <c r="D655" i="17"/>
  <c r="C655" i="17" s="1"/>
  <c r="D656" i="17"/>
  <c r="C656" i="17" s="1"/>
  <c r="D657" i="17"/>
  <c r="C657" i="17" s="1"/>
  <c r="C658" i="17"/>
  <c r="D658" i="17"/>
  <c r="D659" i="17"/>
  <c r="C659" i="17" s="1"/>
  <c r="D660" i="17"/>
  <c r="C660" i="17" s="1"/>
  <c r="D661" i="17"/>
  <c r="C661" i="17" s="1"/>
  <c r="D662" i="17"/>
  <c r="C662" i="17" s="1"/>
  <c r="C663" i="17"/>
  <c r="D663" i="17"/>
  <c r="D664" i="17"/>
  <c r="C664" i="17" s="1"/>
  <c r="D665" i="17"/>
  <c r="C665" i="17" s="1"/>
  <c r="D666" i="17"/>
  <c r="C666" i="17" s="1"/>
  <c r="D667" i="17"/>
  <c r="C667" i="17" s="1"/>
  <c r="D668" i="17"/>
  <c r="C668" i="17" s="1"/>
  <c r="D669" i="17"/>
  <c r="C669" i="17" s="1"/>
  <c r="D670" i="17"/>
  <c r="C670" i="17" s="1"/>
  <c r="D671" i="17"/>
  <c r="C671" i="17" s="1"/>
  <c r="D672" i="17"/>
  <c r="C672" i="17" s="1"/>
  <c r="D673" i="17"/>
  <c r="C673" i="17" s="1"/>
  <c r="D674" i="17"/>
  <c r="C674" i="17" s="1"/>
  <c r="D675" i="17"/>
  <c r="C675" i="17" s="1"/>
  <c r="D676" i="17"/>
  <c r="C676" i="17" s="1"/>
  <c r="D677" i="17"/>
  <c r="C677" i="17" s="1"/>
  <c r="D678" i="17"/>
  <c r="C678" i="17" s="1"/>
  <c r="D679" i="17"/>
  <c r="C679" i="17" s="1"/>
  <c r="D680" i="17"/>
  <c r="C680" i="17" s="1"/>
  <c r="D681" i="17"/>
  <c r="C681" i="17" s="1"/>
  <c r="D682" i="17"/>
  <c r="C682" i="17" s="1"/>
  <c r="D683" i="17"/>
  <c r="C683" i="17" s="1"/>
  <c r="D684" i="17"/>
  <c r="C684" i="17" s="1"/>
  <c r="D685" i="17"/>
  <c r="C685" i="17" s="1"/>
  <c r="D686" i="17"/>
  <c r="C686" i="17" s="1"/>
  <c r="D687" i="17"/>
  <c r="C687" i="17" s="1"/>
  <c r="D688" i="17"/>
  <c r="C688" i="17" s="1"/>
  <c r="D689" i="17"/>
  <c r="C689" i="17" s="1"/>
  <c r="D690" i="17"/>
  <c r="C690" i="17" s="1"/>
  <c r="C691" i="17"/>
  <c r="D691" i="17"/>
  <c r="D692" i="17"/>
  <c r="C692" i="17" s="1"/>
  <c r="D693" i="17"/>
  <c r="C693" i="17" s="1"/>
  <c r="D694" i="17"/>
  <c r="C694" i="17" s="1"/>
  <c r="D695" i="17"/>
  <c r="C695" i="17" s="1"/>
  <c r="D696" i="17"/>
  <c r="C696" i="17" s="1"/>
  <c r="D697" i="17"/>
  <c r="C697" i="17" s="1"/>
  <c r="D698" i="17"/>
  <c r="C698" i="17" s="1"/>
  <c r="D699" i="17"/>
  <c r="C699" i="17" s="1"/>
  <c r="D700" i="17"/>
  <c r="C700" i="17" s="1"/>
  <c r="D701" i="17"/>
  <c r="C701" i="17" s="1"/>
  <c r="D702" i="17"/>
  <c r="C702" i="17" s="1"/>
  <c r="D703" i="17"/>
  <c r="C703" i="17" s="1"/>
  <c r="D704" i="17"/>
  <c r="C704" i="17" s="1"/>
  <c r="D705" i="17"/>
  <c r="C705" i="17" s="1"/>
  <c r="D706" i="17"/>
  <c r="C706" i="17" s="1"/>
  <c r="C707" i="17"/>
  <c r="D707" i="17"/>
  <c r="D708" i="17"/>
  <c r="C708" i="17" s="1"/>
  <c r="D709" i="17"/>
  <c r="C709" i="17" s="1"/>
  <c r="D710" i="17"/>
  <c r="C710" i="17" s="1"/>
  <c r="D711" i="17"/>
  <c r="C711" i="17" s="1"/>
  <c r="D712" i="17"/>
  <c r="C712" i="17" s="1"/>
  <c r="D713" i="17"/>
  <c r="C713" i="17" s="1"/>
  <c r="D714" i="17"/>
  <c r="C714" i="17" s="1"/>
  <c r="D715" i="17"/>
  <c r="C715" i="17" s="1"/>
  <c r="D716" i="17"/>
  <c r="C716" i="17" s="1"/>
  <c r="D717" i="17"/>
  <c r="C717" i="17" s="1"/>
  <c r="D718" i="17"/>
  <c r="C718" i="17" s="1"/>
  <c r="D719" i="17"/>
  <c r="C719" i="17" s="1"/>
  <c r="D720" i="17"/>
  <c r="C720" i="17" s="1"/>
  <c r="D721" i="17"/>
  <c r="C721" i="17" s="1"/>
  <c r="D722" i="17"/>
  <c r="C722" i="17" s="1"/>
  <c r="D723" i="17"/>
  <c r="C723" i="17" s="1"/>
  <c r="D724" i="17"/>
  <c r="C724" i="17" s="1"/>
  <c r="D725" i="17"/>
  <c r="C725" i="17" s="1"/>
  <c r="D726" i="17"/>
  <c r="C726" i="17" s="1"/>
  <c r="D727" i="17"/>
  <c r="C727" i="17" s="1"/>
  <c r="D728" i="17"/>
  <c r="C728" i="17" s="1"/>
  <c r="D729" i="17"/>
  <c r="C729" i="17" s="1"/>
  <c r="D730" i="17"/>
  <c r="C730" i="17" s="1"/>
  <c r="D731" i="17"/>
  <c r="C731" i="17" s="1"/>
  <c r="D732" i="17"/>
  <c r="C732" i="17" s="1"/>
  <c r="D733" i="17"/>
  <c r="C733" i="17" s="1"/>
  <c r="D734" i="17"/>
  <c r="C734" i="17" s="1"/>
  <c r="D735" i="17"/>
  <c r="C735" i="17" s="1"/>
  <c r="D736" i="17"/>
  <c r="C736" i="17" s="1"/>
  <c r="D737" i="17"/>
  <c r="C737" i="17" s="1"/>
  <c r="D738" i="17"/>
  <c r="C738" i="17" s="1"/>
  <c r="D739" i="17"/>
  <c r="C739" i="17" s="1"/>
  <c r="D740" i="17"/>
  <c r="C740" i="17" s="1"/>
  <c r="D741" i="17"/>
  <c r="C741" i="17" s="1"/>
  <c r="D742" i="17"/>
  <c r="C742" i="17" s="1"/>
  <c r="D743" i="17"/>
  <c r="C743" i="17" s="1"/>
  <c r="D744" i="17"/>
  <c r="C744" i="17" s="1"/>
  <c r="D745" i="17"/>
  <c r="C745" i="17" s="1"/>
  <c r="D746" i="17"/>
  <c r="C746" i="17" s="1"/>
  <c r="D747" i="17"/>
  <c r="C747" i="17" s="1"/>
  <c r="D748" i="17"/>
  <c r="C748" i="17" s="1"/>
  <c r="D749" i="17"/>
  <c r="C749" i="17" s="1"/>
  <c r="D750" i="17"/>
  <c r="C750" i="17" s="1"/>
  <c r="D751" i="17"/>
  <c r="C751" i="17" s="1"/>
  <c r="D752" i="17"/>
  <c r="C752" i="17" s="1"/>
  <c r="D753" i="17"/>
  <c r="C753" i="17" s="1"/>
  <c r="D754" i="17"/>
  <c r="C754" i="17" s="1"/>
  <c r="C755" i="17"/>
  <c r="D755" i="17"/>
  <c r="D756" i="17"/>
  <c r="C756" i="17" s="1"/>
  <c r="D757" i="17"/>
  <c r="C757" i="17" s="1"/>
  <c r="D758" i="17"/>
  <c r="C758" i="17" s="1"/>
  <c r="D759" i="17"/>
  <c r="C759" i="17" s="1"/>
  <c r="D760" i="17"/>
  <c r="C760" i="17" s="1"/>
  <c r="D761" i="17"/>
  <c r="C761" i="17" s="1"/>
  <c r="D762" i="17"/>
  <c r="C762" i="17" s="1"/>
  <c r="D763" i="17"/>
  <c r="C763" i="17" s="1"/>
  <c r="D764" i="17"/>
  <c r="C764" i="17" s="1"/>
  <c r="D765" i="17"/>
  <c r="C765" i="17" s="1"/>
  <c r="D766" i="17"/>
  <c r="C766" i="17" s="1"/>
  <c r="D767" i="17"/>
  <c r="C767" i="17" s="1"/>
  <c r="D768" i="17"/>
  <c r="C768" i="17" s="1"/>
  <c r="D769" i="17"/>
  <c r="C769" i="17" s="1"/>
  <c r="D770" i="17"/>
  <c r="C770" i="17" s="1"/>
  <c r="C771" i="17"/>
  <c r="D771" i="17"/>
  <c r="D772" i="17"/>
  <c r="C772" i="17" s="1"/>
  <c r="D773" i="17"/>
  <c r="C773" i="17" s="1"/>
  <c r="D774" i="17"/>
  <c r="C774" i="17" s="1"/>
  <c r="D775" i="17"/>
  <c r="C775" i="17" s="1"/>
  <c r="D776" i="17"/>
  <c r="C776" i="17" s="1"/>
  <c r="D777" i="17"/>
  <c r="C777" i="17" s="1"/>
  <c r="D778" i="17"/>
  <c r="C778" i="17" s="1"/>
  <c r="D779" i="17"/>
  <c r="C779" i="17" s="1"/>
  <c r="D780" i="17"/>
  <c r="C780" i="17" s="1"/>
  <c r="D781" i="17"/>
  <c r="C781" i="17" s="1"/>
  <c r="D782" i="17"/>
  <c r="C782" i="17" s="1"/>
  <c r="D783" i="17"/>
  <c r="C783" i="17" s="1"/>
  <c r="D784" i="17"/>
  <c r="C784" i="17" s="1"/>
  <c r="D785" i="17"/>
  <c r="C785" i="17" s="1"/>
  <c r="D786" i="17"/>
  <c r="C786" i="17" s="1"/>
  <c r="D787" i="17"/>
  <c r="C787" i="17" s="1"/>
  <c r="D788" i="17"/>
  <c r="C788" i="17" s="1"/>
  <c r="D789" i="17"/>
  <c r="C789" i="17" s="1"/>
  <c r="C790" i="17"/>
  <c r="D790" i="17"/>
  <c r="D791" i="17"/>
  <c r="C791" i="17" s="1"/>
  <c r="D792" i="17"/>
  <c r="C792" i="17" s="1"/>
  <c r="D793" i="17"/>
  <c r="C793" i="17" s="1"/>
  <c r="D794" i="17"/>
  <c r="C794" i="17" s="1"/>
  <c r="D795" i="17"/>
  <c r="C795" i="17" s="1"/>
  <c r="D796" i="17"/>
  <c r="C796" i="17" s="1"/>
  <c r="D797" i="17"/>
  <c r="C797" i="17" s="1"/>
  <c r="C798" i="17"/>
  <c r="D798" i="17"/>
  <c r="D799" i="17"/>
  <c r="C799" i="17" s="1"/>
  <c r="D800" i="17"/>
  <c r="C800" i="17" s="1"/>
  <c r="D801" i="17"/>
  <c r="C801" i="17" s="1"/>
  <c r="D802" i="17"/>
  <c r="C802" i="17" s="1"/>
  <c r="D803" i="17"/>
  <c r="C803" i="17" s="1"/>
  <c r="D804" i="17"/>
  <c r="C804" i="17" s="1"/>
  <c r="D805" i="17"/>
  <c r="C805" i="17" s="1"/>
  <c r="D806" i="17"/>
  <c r="C806" i="17" s="1"/>
  <c r="D807" i="17"/>
  <c r="C807" i="17" s="1"/>
  <c r="D808" i="17"/>
  <c r="C808" i="17" s="1"/>
  <c r="D809" i="17"/>
  <c r="C809" i="17" s="1"/>
  <c r="D810" i="17"/>
  <c r="C810" i="17" s="1"/>
  <c r="D811" i="17"/>
  <c r="C811" i="17" s="1"/>
  <c r="D812" i="17"/>
  <c r="C812" i="17" s="1"/>
  <c r="D813" i="17"/>
  <c r="C813" i="17" s="1"/>
  <c r="D814" i="17"/>
  <c r="C814" i="17" s="1"/>
  <c r="D815" i="17"/>
  <c r="C815" i="17" s="1"/>
  <c r="D816" i="17"/>
  <c r="C816" i="17" s="1"/>
  <c r="D817" i="17"/>
  <c r="C817" i="17" s="1"/>
  <c r="D818" i="17"/>
  <c r="C818" i="17" s="1"/>
  <c r="D819" i="17"/>
  <c r="C819" i="17" s="1"/>
  <c r="D820" i="17"/>
  <c r="C820" i="17" s="1"/>
  <c r="D821" i="17"/>
  <c r="C821" i="17" s="1"/>
  <c r="C822" i="17"/>
  <c r="D822" i="17"/>
  <c r="D823" i="17"/>
  <c r="C823" i="17" s="1"/>
  <c r="D824" i="17"/>
  <c r="C824" i="17" s="1"/>
  <c r="D825" i="17"/>
  <c r="C825" i="17" s="1"/>
  <c r="D826" i="17"/>
  <c r="C826" i="17" s="1"/>
  <c r="D827" i="17"/>
  <c r="C827" i="17" s="1"/>
  <c r="D828" i="17"/>
  <c r="C828" i="17" s="1"/>
  <c r="D829" i="17"/>
  <c r="C829" i="17" s="1"/>
  <c r="C830" i="17"/>
  <c r="D830" i="17"/>
  <c r="D831" i="17"/>
  <c r="C831" i="17" s="1"/>
  <c r="D832" i="17"/>
  <c r="C832" i="17" s="1"/>
  <c r="D833" i="17"/>
  <c r="C833" i="17" s="1"/>
  <c r="D834" i="17"/>
  <c r="C834" i="17" s="1"/>
  <c r="D835" i="17"/>
  <c r="C835" i="17" s="1"/>
  <c r="D836" i="17"/>
  <c r="C836" i="17" s="1"/>
  <c r="D837" i="17"/>
  <c r="C837" i="17" s="1"/>
  <c r="D838" i="17"/>
  <c r="C838" i="17" s="1"/>
  <c r="D839" i="17"/>
  <c r="C839" i="17" s="1"/>
  <c r="D840" i="17"/>
  <c r="C840" i="17" s="1"/>
  <c r="D841" i="17"/>
  <c r="C841" i="17" s="1"/>
  <c r="D842" i="17"/>
  <c r="C842" i="17" s="1"/>
  <c r="D843" i="17"/>
  <c r="C843" i="17" s="1"/>
  <c r="D844" i="17"/>
  <c r="C844" i="17" s="1"/>
  <c r="D845" i="17"/>
  <c r="C845" i="17" s="1"/>
  <c r="D846" i="17"/>
  <c r="C846" i="17" s="1"/>
  <c r="D847" i="17"/>
  <c r="C847" i="17" s="1"/>
  <c r="D848" i="17"/>
  <c r="C848" i="17" s="1"/>
  <c r="D849" i="17"/>
  <c r="C849" i="17" s="1"/>
  <c r="D850" i="17"/>
  <c r="C850" i="17" s="1"/>
  <c r="D851" i="17"/>
  <c r="C851" i="17" s="1"/>
  <c r="D852" i="17"/>
  <c r="C852" i="17" s="1"/>
  <c r="D853" i="17"/>
  <c r="C853" i="17" s="1"/>
  <c r="C854" i="17"/>
  <c r="D854" i="17"/>
  <c r="D855" i="17"/>
  <c r="C855" i="17" s="1"/>
  <c r="D856" i="17"/>
  <c r="C856" i="17" s="1"/>
  <c r="D857" i="17"/>
  <c r="C857" i="17" s="1"/>
  <c r="D858" i="17"/>
  <c r="C858" i="17" s="1"/>
  <c r="D859" i="17"/>
  <c r="C859" i="17" s="1"/>
  <c r="D860" i="17"/>
  <c r="C860" i="17" s="1"/>
  <c r="D861" i="17"/>
  <c r="C861" i="17" s="1"/>
  <c r="C862" i="17"/>
  <c r="D862" i="17"/>
  <c r="D863" i="17"/>
  <c r="C863" i="17" s="1"/>
  <c r="D864" i="17"/>
  <c r="C864" i="17" s="1"/>
  <c r="D865" i="17"/>
  <c r="C865" i="17" s="1"/>
  <c r="D866" i="17"/>
  <c r="C866" i="17" s="1"/>
  <c r="D867" i="17"/>
  <c r="C867" i="17" s="1"/>
  <c r="D868" i="17"/>
  <c r="C868" i="17" s="1"/>
  <c r="D869" i="17"/>
  <c r="C869" i="17" s="1"/>
  <c r="D870" i="17"/>
  <c r="C870" i="17" s="1"/>
  <c r="D871" i="17"/>
  <c r="C871" i="17" s="1"/>
  <c r="D872" i="17"/>
  <c r="C872" i="17" s="1"/>
  <c r="D873" i="17"/>
  <c r="C873" i="17" s="1"/>
  <c r="D874" i="17"/>
  <c r="C874" i="17" s="1"/>
  <c r="D875" i="17"/>
  <c r="C875" i="17" s="1"/>
  <c r="D876" i="17"/>
  <c r="C876" i="17" s="1"/>
  <c r="D877" i="17"/>
  <c r="C877" i="17" s="1"/>
  <c r="D878" i="17"/>
  <c r="C878" i="17" s="1"/>
  <c r="D879" i="17"/>
  <c r="C879" i="17" s="1"/>
  <c r="D880" i="17"/>
  <c r="C880" i="17" s="1"/>
  <c r="D881" i="17"/>
  <c r="C881" i="17" s="1"/>
  <c r="D882" i="17"/>
  <c r="C882" i="17" s="1"/>
  <c r="D883" i="17"/>
  <c r="C883" i="17" s="1"/>
  <c r="D884" i="17"/>
  <c r="C884" i="17" s="1"/>
  <c r="D885" i="17"/>
  <c r="C885" i="17" s="1"/>
  <c r="C886" i="17"/>
  <c r="D886" i="17"/>
  <c r="D887" i="17"/>
  <c r="C887" i="17" s="1"/>
  <c r="D888" i="17"/>
  <c r="C888" i="17" s="1"/>
  <c r="D889" i="17"/>
  <c r="C889" i="17" s="1"/>
  <c r="D890" i="17"/>
  <c r="C890" i="17" s="1"/>
  <c r="D891" i="17"/>
  <c r="C891" i="17" s="1"/>
  <c r="D892" i="17"/>
  <c r="C892" i="17" s="1"/>
  <c r="D893" i="17"/>
  <c r="C893" i="17" s="1"/>
  <c r="C894" i="17"/>
  <c r="D894" i="17"/>
  <c r="D895" i="17"/>
  <c r="C895" i="17" s="1"/>
  <c r="D896" i="17"/>
  <c r="C896" i="17" s="1"/>
  <c r="D897" i="17"/>
  <c r="C897" i="17" s="1"/>
  <c r="D898" i="17"/>
  <c r="C898" i="17" s="1"/>
  <c r="D899" i="17"/>
  <c r="C899" i="17" s="1"/>
  <c r="D900" i="17"/>
  <c r="C900" i="17" s="1"/>
  <c r="D901" i="17"/>
  <c r="C901" i="17" s="1"/>
  <c r="D902" i="17"/>
  <c r="C902" i="17" s="1"/>
  <c r="D903" i="17"/>
  <c r="C903" i="17" s="1"/>
  <c r="D904" i="17"/>
  <c r="C904" i="17" s="1"/>
  <c r="D905" i="17"/>
  <c r="C905" i="17" s="1"/>
  <c r="D906" i="17"/>
  <c r="C906" i="17" s="1"/>
  <c r="D907" i="17"/>
  <c r="C907" i="17" s="1"/>
  <c r="D908" i="17"/>
  <c r="C908" i="17" s="1"/>
  <c r="D909" i="17"/>
  <c r="C909" i="17" s="1"/>
  <c r="D910" i="17"/>
  <c r="C910" i="17" s="1"/>
  <c r="D911" i="17"/>
  <c r="C911" i="17" s="1"/>
  <c r="D912" i="17"/>
  <c r="C912" i="17" s="1"/>
  <c r="D913" i="17"/>
  <c r="C913" i="17" s="1"/>
  <c r="D914" i="17"/>
  <c r="C914" i="17" s="1"/>
  <c r="D915" i="17"/>
  <c r="C915" i="17" s="1"/>
  <c r="D916" i="17"/>
  <c r="C916" i="17" s="1"/>
  <c r="D917" i="17"/>
  <c r="C917" i="17" s="1"/>
  <c r="C918" i="17"/>
  <c r="D918" i="17"/>
  <c r="D919" i="17"/>
  <c r="C919" i="17" s="1"/>
  <c r="D920" i="17"/>
  <c r="C920" i="17" s="1"/>
  <c r="D921" i="17"/>
  <c r="C921" i="17" s="1"/>
  <c r="D922" i="17"/>
  <c r="C922" i="17" s="1"/>
  <c r="D923" i="17"/>
  <c r="C923" i="17" s="1"/>
  <c r="D924" i="17"/>
  <c r="C924" i="17" s="1"/>
  <c r="D925" i="17"/>
  <c r="C925" i="17" s="1"/>
  <c r="C926" i="17"/>
  <c r="D926" i="17"/>
  <c r="D927" i="17"/>
  <c r="C927" i="17" s="1"/>
  <c r="D928" i="17"/>
  <c r="C928" i="17" s="1"/>
  <c r="D929" i="17"/>
  <c r="C929" i="17" s="1"/>
  <c r="D930" i="17"/>
  <c r="C930" i="17" s="1"/>
  <c r="D931" i="17"/>
  <c r="C931" i="17" s="1"/>
  <c r="D932" i="17"/>
  <c r="C932" i="17" s="1"/>
  <c r="D933" i="17"/>
  <c r="C933" i="17" s="1"/>
  <c r="D934" i="17"/>
  <c r="C934" i="17" s="1"/>
  <c r="D935" i="17"/>
  <c r="C935" i="17" s="1"/>
  <c r="D936" i="17"/>
  <c r="C936" i="17" s="1"/>
  <c r="D937" i="17"/>
  <c r="C937" i="17" s="1"/>
  <c r="D938" i="17"/>
  <c r="C938" i="17" s="1"/>
  <c r="D939" i="17"/>
  <c r="C939" i="17" s="1"/>
  <c r="D940" i="17"/>
  <c r="C940" i="17" s="1"/>
  <c r="D941" i="17"/>
  <c r="C941" i="17" s="1"/>
  <c r="D942" i="17"/>
  <c r="C942" i="17" s="1"/>
  <c r="D943" i="17"/>
  <c r="C943" i="17" s="1"/>
  <c r="D944" i="17"/>
  <c r="C944" i="17" s="1"/>
  <c r="D945" i="17"/>
  <c r="C945" i="17" s="1"/>
  <c r="D946" i="17"/>
  <c r="C946" i="17" s="1"/>
  <c r="D947" i="17"/>
  <c r="C947" i="17" s="1"/>
  <c r="D948" i="17"/>
  <c r="C948" i="17" s="1"/>
  <c r="D949" i="17"/>
  <c r="C949" i="17" s="1"/>
  <c r="C950" i="17"/>
  <c r="D950" i="17"/>
  <c r="D951" i="17"/>
  <c r="C951" i="17" s="1"/>
  <c r="D952" i="17"/>
  <c r="C952" i="17" s="1"/>
  <c r="D953" i="17"/>
  <c r="C953" i="17" s="1"/>
  <c r="D954" i="17"/>
  <c r="C954" i="17" s="1"/>
  <c r="D955" i="17"/>
  <c r="C955" i="17" s="1"/>
  <c r="D956" i="17"/>
  <c r="C956" i="17" s="1"/>
  <c r="D957" i="17"/>
  <c r="C957" i="17" s="1"/>
  <c r="C958" i="17"/>
  <c r="D958" i="17"/>
  <c r="D959" i="17"/>
  <c r="C959" i="17" s="1"/>
  <c r="D960" i="17"/>
  <c r="C960" i="17" s="1"/>
  <c r="D961" i="17"/>
  <c r="C961" i="17" s="1"/>
  <c r="D962" i="17"/>
  <c r="C962" i="17" s="1"/>
  <c r="D963" i="17"/>
  <c r="C963" i="17" s="1"/>
  <c r="D964" i="17"/>
  <c r="C964" i="17" s="1"/>
  <c r="D965" i="17"/>
  <c r="C965" i="17" s="1"/>
  <c r="D966" i="17"/>
  <c r="C966" i="17" s="1"/>
  <c r="D967" i="17"/>
  <c r="C967" i="17" s="1"/>
  <c r="D968" i="17"/>
  <c r="C968" i="17" s="1"/>
  <c r="D969" i="17"/>
  <c r="C969" i="17" s="1"/>
  <c r="D970" i="17"/>
  <c r="C970" i="17" s="1"/>
  <c r="D971" i="17"/>
  <c r="C971" i="17" s="1"/>
  <c r="D972" i="17"/>
  <c r="C972" i="17" s="1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12" i="17"/>
  <c r="C237" i="17" l="1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4" i="17"/>
  <c r="C13" i="17" l="1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12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Fujimoto, Yuko</author>
  </authors>
  <commentList>
    <comment ref="AA8" authorId="0" shapeId="0" xr:uid="{00000000-0006-0000-0900-000001000000}">
      <text>
        <r>
          <rPr>
            <sz val="9"/>
            <color indexed="81"/>
            <rFont val="ＭＳ Ｐゴシック"/>
            <family val="3"/>
            <charset val="128"/>
          </rPr>
          <t>included FS/FE</t>
        </r>
      </text>
    </comment>
    <comment ref="AD8" authorId="0" shapeId="0" xr:uid="{00000000-0006-0000-0900-000002000000}">
      <text>
        <r>
          <rPr>
            <sz val="9"/>
            <color indexed="81"/>
            <rFont val="ＭＳ Ｐゴシック"/>
            <family val="3"/>
            <charset val="128"/>
          </rPr>
          <t>included PH/PF</t>
        </r>
      </text>
    </comment>
  </commentList>
</comments>
</file>

<file path=xl/sharedStrings.xml><?xml version="1.0" encoding="utf-8"?>
<sst xmlns="http://schemas.openxmlformats.org/spreadsheetml/2006/main" count="2372" uniqueCount="469">
  <si>
    <t>H</t>
    <phoneticPr fontId="2"/>
  </si>
  <si>
    <t>0x034A</t>
  </si>
  <si>
    <t>0x034B</t>
  </si>
  <si>
    <t>0x034E</t>
  </si>
  <si>
    <t>0x034F</t>
  </si>
  <si>
    <t>0x034C</t>
  </si>
  <si>
    <t>0x034D</t>
  </si>
  <si>
    <t>0x0342</t>
  </si>
  <si>
    <t>0x0343</t>
  </si>
  <si>
    <t>0x0348</t>
  </si>
  <si>
    <t>0x0349</t>
  </si>
  <si>
    <t>0x0344</t>
  </si>
  <si>
    <t>0x0345</t>
  </si>
  <si>
    <t>0x0305</t>
  </si>
  <si>
    <t>0x030B</t>
  </si>
  <si>
    <t>0x0301</t>
  </si>
  <si>
    <t>0x0303</t>
  </si>
  <si>
    <t>0x0113</t>
  </si>
  <si>
    <t>0x0346</t>
  </si>
  <si>
    <t>0x0347</t>
  </si>
  <si>
    <t>Scaler</t>
  </si>
  <si>
    <t>V</t>
  </si>
  <si>
    <t xml:space="preserve">ana_gain_global
</t>
  </si>
  <si>
    <t>Normalized 
Gain[dB]</t>
  </si>
  <si>
    <t>Normalized
 Gain[x]</t>
  </si>
  <si>
    <t>-</t>
    <phoneticPr fontId="2"/>
  </si>
  <si>
    <t>0x0901</t>
  </si>
  <si>
    <t>0x030D</t>
  </si>
  <si>
    <t>0x030E</t>
  </si>
  <si>
    <t>0x0310</t>
  </si>
  <si>
    <t>0x0821</t>
  </si>
  <si>
    <t>0x0306</t>
  </si>
  <si>
    <t>0x0307</t>
  </si>
  <si>
    <t>0x0220</t>
  </si>
  <si>
    <t>0x0900</t>
  </si>
  <si>
    <t>0x20</t>
  </si>
  <si>
    <t>0x11</t>
  </si>
  <si>
    <t>Gain Table</t>
    <phoneticPr fontId="2"/>
  </si>
  <si>
    <t>0x22</t>
  </si>
  <si>
    <t>0x1A</t>
  </si>
  <si>
    <t>0x18</t>
  </si>
  <si>
    <t>0xC0</t>
  </si>
  <si>
    <t>0x48</t>
  </si>
  <si>
    <t>0x70</t>
  </si>
  <si>
    <t>0xD0</t>
  </si>
  <si>
    <t>0x80</t>
  </si>
  <si>
    <t>0xA0</t>
  </si>
  <si>
    <t>0xF8</t>
  </si>
  <si>
    <t>0xE8</t>
  </si>
  <si>
    <t>0x0B</t>
  </si>
  <si>
    <t>0x0A</t>
  </si>
  <si>
    <t>0xC7</t>
  </si>
  <si>
    <t>0x66</t>
  </si>
  <si>
    <t>0x0112</t>
  </si>
  <si>
    <t>0x0C</t>
  </si>
  <si>
    <t>0x0E</t>
  </si>
  <si>
    <t>0xE0</t>
  </si>
  <si>
    <t>0x58</t>
  </si>
  <si>
    <t>0x38</t>
  </si>
  <si>
    <t>0x10</t>
  </si>
  <si>
    <t>0xB0</t>
  </si>
  <si>
    <t>0x030F</t>
  </si>
  <si>
    <t>0xB8</t>
  </si>
  <si>
    <t>0x9F</t>
  </si>
  <si>
    <t>0x0820</t>
  </si>
  <si>
    <t>0xAC</t>
  </si>
  <si>
    <t>-</t>
  </si>
  <si>
    <t>PLL_MULT_DRIV</t>
  </si>
  <si>
    <t>Date</t>
    <phoneticPr fontId="2"/>
  </si>
  <si>
    <t>Template Ver.</t>
    <phoneticPr fontId="2"/>
  </si>
  <si>
    <t>Sheet</t>
    <phoneticPr fontId="2"/>
  </si>
  <si>
    <t>Comment</t>
    <phoneticPr fontId="2"/>
  </si>
  <si>
    <t>Ver.</t>
    <phoneticPr fontId="2"/>
  </si>
  <si>
    <t>H</t>
  </si>
  <si>
    <t>RAW10</t>
    <phoneticPr fontId="2"/>
  </si>
  <si>
    <t>Mode List</t>
  </si>
  <si>
    <t>Output Size</t>
  </si>
  <si>
    <t>Clock information</t>
  </si>
  <si>
    <t>reg</t>
  </si>
  <si>
    <t>mode1</t>
  </si>
  <si>
    <t>mode2</t>
  </si>
  <si>
    <t>Addition mode</t>
  </si>
  <si>
    <t>RAW SIZE</t>
  </si>
  <si>
    <t>Lane</t>
  </si>
  <si>
    <t>INCK
[MHz]</t>
  </si>
  <si>
    <t>VTPXCK system</t>
  </si>
  <si>
    <t>Ana Gain
max.
(code value)</t>
  </si>
  <si>
    <t>Sub-sampling</t>
  </si>
  <si>
    <t>Binning</t>
  </si>
  <si>
    <t>ADCK</t>
  </si>
  <si>
    <t>CPCK</t>
  </si>
  <si>
    <t>PCLK/HCLK</t>
  </si>
  <si>
    <t>MDBCK</t>
  </si>
  <si>
    <t>preDiv</t>
  </si>
  <si>
    <t>PLL
[MHz]</t>
  </si>
  <si>
    <t>Pixel rate
[Mpps]</t>
  </si>
  <si>
    <t>Emb</t>
  </si>
  <si>
    <t>Active 
Pixels</t>
  </si>
  <si>
    <t>Blanking</t>
  </si>
  <si>
    <t>frame_length
_lines</t>
  </si>
  <si>
    <t>line_length_
pck</t>
  </si>
  <si>
    <t>System
Div</t>
  </si>
  <si>
    <t>Pixel
Div</t>
  </si>
  <si>
    <t>div</t>
  </si>
  <si>
    <t>[MHz]</t>
  </si>
  <si>
    <t>x_add_sta</t>
  </si>
  <si>
    <t>x_add_end</t>
  </si>
  <si>
    <t>y_add_sta</t>
  </si>
  <si>
    <t>y_add_end</t>
  </si>
  <si>
    <t>*</t>
    <phoneticPr fontId="2"/>
  </si>
  <si>
    <t>0x0340</t>
  </si>
  <si>
    <t>C</t>
    <phoneticPr fontId="2"/>
  </si>
  <si>
    <t>Single</t>
    <phoneticPr fontId="2"/>
  </si>
  <si>
    <t>IOP_PREPLLCK_DIV</t>
  </si>
  <si>
    <t>IOP_SYCK_DIV</t>
  </si>
  <si>
    <t>0x0203</t>
  </si>
  <si>
    <t>0x0205</t>
  </si>
  <si>
    <t>0x0114</t>
  </si>
  <si>
    <t>0x0341</t>
  </si>
  <si>
    <t>EXPO_RATIO</t>
  </si>
  <si>
    <t>CSI_DT_FMT_H</t>
  </si>
  <si>
    <t>CSI_DT_FMT_L</t>
  </si>
  <si>
    <t>CSI_LANE_MODE</t>
  </si>
  <si>
    <t>HDR_MODE</t>
  </si>
  <si>
    <t>IVT_PXCK_DIV</t>
  </si>
  <si>
    <t>IVT_SYCK_DIV</t>
  </si>
  <si>
    <t>IVT_PREPLLCK_DIV</t>
  </si>
  <si>
    <t>IVT_PLL_MPY[10:8]</t>
  </si>
  <si>
    <t>IVT_PLL_MPY[7:0]</t>
  </si>
  <si>
    <t>IOP_PLL_MPY[10:8]</t>
  </si>
  <si>
    <t>IOP_PLL_MPY[7:0]</t>
  </si>
  <si>
    <t>FRM_LENGTH_LINES[15:8]</t>
  </si>
  <si>
    <t>FRM_LENGTH_LINES[7:0]</t>
  </si>
  <si>
    <t>LINE_LENGTH_PCK[15:8]</t>
  </si>
  <si>
    <t>LINE_LENGTH_PCK[7:0]</t>
  </si>
  <si>
    <t>X_ADD_STA[7:0]</t>
  </si>
  <si>
    <t>Y_ADD_STA[11:8]</t>
  </si>
  <si>
    <t>Y_ADD_STA[7:0]</t>
  </si>
  <si>
    <t>X_ADD_END[7:0]</t>
  </si>
  <si>
    <t>Y_ADD_END[11:8]</t>
  </si>
  <si>
    <t>Y_ADD_END[7:0]</t>
  </si>
  <si>
    <t>X_OUT_SIZE[7:0]</t>
  </si>
  <si>
    <t>Y_OUT_SIZE[11:8]</t>
  </si>
  <si>
    <t>Y_OUT_SIZE[7:0]</t>
  </si>
  <si>
    <t>BINNING_MODE</t>
  </si>
  <si>
    <t>0x03</t>
  </si>
  <si>
    <t>0x00</t>
  </si>
  <si>
    <t>0x01</t>
  </si>
  <si>
    <t>0x05</t>
  </si>
  <si>
    <t>0x02</t>
  </si>
  <si>
    <t>0x78</t>
  </si>
  <si>
    <t>0x67</t>
  </si>
  <si>
    <t>0x08</t>
  </si>
  <si>
    <t>0x06</t>
  </si>
  <si>
    <t>0x04</t>
  </si>
  <si>
    <t>0x98</t>
  </si>
  <si>
    <t>0x07</t>
  </si>
  <si>
    <t>0x68</t>
  </si>
  <si>
    <t>0x2C</t>
  </si>
  <si>
    <t/>
  </si>
  <si>
    <t>DT_FMT</t>
    <phoneticPr fontId="2"/>
  </si>
  <si>
    <t>Vertical direction [unit:line]</t>
    <phoneticPr fontId="2"/>
  </si>
  <si>
    <t>Horizontal direction [unit:pix]</t>
    <phoneticPr fontId="2"/>
  </si>
  <si>
    <t>VTPXCK</t>
    <phoneticPr fontId="2"/>
  </si>
  <si>
    <t>Horizontal</t>
    <phoneticPr fontId="2"/>
  </si>
  <si>
    <t>Vertical</t>
    <phoneticPr fontId="2"/>
  </si>
  <si>
    <t>Data rate
[Mbps/lane]</t>
    <phoneticPr fontId="2"/>
  </si>
  <si>
    <t>Pixel rate
[Mpps]</t>
    <phoneticPr fontId="2"/>
  </si>
  <si>
    <t>FPS</t>
    <phoneticPr fontId="2"/>
  </si>
  <si>
    <t>max.
FPS</t>
    <phoneticPr fontId="2"/>
  </si>
  <si>
    <t>VTPXCK
[MHz]</t>
    <phoneticPr fontId="2"/>
  </si>
  <si>
    <t>PLL Multiply</t>
    <phoneticPr fontId="2"/>
  </si>
  <si>
    <t>Please set up "Global Timing" according to a data rate.</t>
    <phoneticPr fontId="2"/>
  </si>
  <si>
    <t>bit rate / lane
(=Rate)</t>
    <phoneticPr fontId="2"/>
  </si>
  <si>
    <t>462 [Mbps/lane] &lt;= Rate &lt; 536 [Mbps/lane]</t>
  </si>
  <si>
    <t>536 [Mbps/lane] &lt;= Rate &lt; 594 [Mbps/lane]</t>
  </si>
  <si>
    <t>594 [Mbps/lane] &lt;= Rate &lt; 668 [Mbps/lane]</t>
  </si>
  <si>
    <t>668 [Mbps/lane] &lt;= Rate &lt; 726 [Mbps/lane]</t>
  </si>
  <si>
    <t>726 [Mbps/lane] &lt;= Rate &lt; 800 [Mbps/lane]</t>
  </si>
  <si>
    <t>800 [Mbps/lane] &lt;= Rate &lt; 858 [Mbps/lane]</t>
  </si>
  <si>
    <t>858 [Mbps/lane] &lt;= Rate &lt; 932 [Mbps/lane]</t>
  </si>
  <si>
    <t>Table No</t>
    <phoneticPr fontId="2"/>
  </si>
  <si>
    <t>TCLK_POST_EX</t>
    <phoneticPr fontId="2"/>
  </si>
  <si>
    <t>0x080A, 0x080B</t>
    <phoneticPr fontId="2"/>
  </si>
  <si>
    <t>THS_PREPARE_EX</t>
    <phoneticPr fontId="2"/>
  </si>
  <si>
    <t>0x080C, 0x080D</t>
    <phoneticPr fontId="2"/>
  </si>
  <si>
    <t>THS_ZERO_MIN_EX</t>
    <phoneticPr fontId="2"/>
  </si>
  <si>
    <t>0x080E, 0x080F</t>
    <phoneticPr fontId="2"/>
  </si>
  <si>
    <t>THS_TRAIL_EX</t>
    <phoneticPr fontId="2"/>
  </si>
  <si>
    <t>0x0810, 0x0811</t>
    <phoneticPr fontId="2"/>
  </si>
  <si>
    <t>TCLK_TRAIL_MIN_EX</t>
    <phoneticPr fontId="2"/>
  </si>
  <si>
    <t>0x0812, 0x0813</t>
    <phoneticPr fontId="2"/>
  </si>
  <si>
    <t>TCLK_PREPARE_EX</t>
    <phoneticPr fontId="2"/>
  </si>
  <si>
    <t>0x0814, 0x0815</t>
    <phoneticPr fontId="2"/>
  </si>
  <si>
    <t>TCLK_ZERO_EX</t>
    <phoneticPr fontId="2"/>
  </si>
  <si>
    <t>0x0816, 0x0817</t>
    <phoneticPr fontId="2"/>
  </si>
  <si>
    <t>TLPX_EX</t>
    <phoneticPr fontId="2"/>
  </si>
  <si>
    <t>0x0818, 0x0819</t>
    <phoneticPr fontId="2"/>
  </si>
  <si>
    <t>BINNING_WEIGHTING</t>
  </si>
  <si>
    <t>PLL mode</t>
  </si>
  <si>
    <t>A</t>
    <phoneticPr fontId="2"/>
  </si>
  <si>
    <t>vblank</t>
    <phoneticPr fontId="2"/>
  </si>
  <si>
    <t>OPSYCK</t>
    <phoneticPr fontId="2"/>
  </si>
  <si>
    <t>OPSYCK
[MHz]</t>
    <phoneticPr fontId="2"/>
  </si>
  <si>
    <t>OPSYCK system</t>
    <phoneticPr fontId="2"/>
  </si>
  <si>
    <t>OPSYCK system</t>
    <phoneticPr fontId="2"/>
  </si>
  <si>
    <t>THS_EXIT</t>
    <phoneticPr fontId="2"/>
  </si>
  <si>
    <t>TCLK_PRE</t>
    <phoneticPr fontId="2"/>
  </si>
  <si>
    <t>0x30A2, 0x30A3</t>
    <phoneticPr fontId="2"/>
  </si>
  <si>
    <t>0x30A0, 0x30A1</t>
    <phoneticPr fontId="2"/>
  </si>
  <si>
    <t>330 [Mbps/lane] &lt;= Rate &lt; 404 [Mbps/lane]</t>
  </si>
  <si>
    <t>404 [Mbps/lane] &lt;= Rate &lt; 462 [Mbps/lane]</t>
  </si>
  <si>
    <t>1.0</t>
    <phoneticPr fontId="2"/>
  </si>
  <si>
    <t>B</t>
    <phoneticPr fontId="2"/>
  </si>
  <si>
    <t>3.0</t>
    <phoneticPr fontId="2"/>
  </si>
  <si>
    <t>24dB(960)</t>
    <phoneticPr fontId="2"/>
  </si>
  <si>
    <t>Register Setting Value for Global Timing</t>
  </si>
  <si>
    <t>3.01
(Cut1.0+)</t>
    <phoneticPr fontId="2"/>
  </si>
  <si>
    <t>G</t>
    <phoneticPr fontId="2"/>
  </si>
  <si>
    <t>I</t>
    <phoneticPr fontId="2"/>
  </si>
  <si>
    <t>MIPI setting</t>
  </si>
  <si>
    <t>Frame Horizontal Clock Count</t>
    <phoneticPr fontId="2"/>
  </si>
  <si>
    <t>Frame Vertical Clock Count</t>
  </si>
  <si>
    <t>Visible Size</t>
  </si>
  <si>
    <t>Mode Setting</t>
    <phoneticPr fontId="2"/>
  </si>
  <si>
    <t>0x0222</t>
  </si>
  <si>
    <t>0x0902</t>
  </si>
  <si>
    <t>Clock Setting</t>
  </si>
  <si>
    <t>0x0700</t>
  </si>
  <si>
    <t>0x0701</t>
  </si>
  <si>
    <t>0x6813</t>
  </si>
  <si>
    <t>0x6835</t>
  </si>
  <si>
    <t>0x6836</t>
  </si>
  <si>
    <t>0x6837</t>
  </si>
  <si>
    <t>0x684D</t>
  </si>
  <si>
    <t>0x684E</t>
  </si>
  <si>
    <t>0x684F</t>
  </si>
  <si>
    <t>Gain Setting</t>
  </si>
  <si>
    <t>0x0204</t>
  </si>
  <si>
    <t>0x020E</t>
    <phoneticPr fontId="2"/>
  </si>
  <si>
    <t>0x020F</t>
    <phoneticPr fontId="2"/>
  </si>
  <si>
    <t>0x3088</t>
  </si>
  <si>
    <t>Other Setting</t>
  </si>
  <si>
    <t>EXCK_FREQ</t>
  </si>
  <si>
    <t>Global Setting</t>
    <phoneticPr fontId="2"/>
  </si>
  <si>
    <t>Mode Setting</t>
  </si>
  <si>
    <t>0x0F</t>
    <phoneticPr fontId="2"/>
  </si>
  <si>
    <t>0x1F</t>
    <phoneticPr fontId="2"/>
  </si>
  <si>
    <t>0x0A</t>
    <phoneticPr fontId="2"/>
  </si>
  <si>
    <t>0x0B</t>
    <phoneticPr fontId="2"/>
  </si>
  <si>
    <t>0xFF</t>
    <phoneticPr fontId="2"/>
  </si>
  <si>
    <t>0x5F</t>
    <phoneticPr fontId="2"/>
  </si>
  <si>
    <t>0x2C</t>
    <phoneticPr fontId="2"/>
  </si>
  <si>
    <t>0x54</t>
  </si>
  <si>
    <t>Please refer to Software Reference Manual about the command sequence.</t>
    <phoneticPr fontId="2"/>
  </si>
  <si>
    <t>modified form previous register setting</t>
    <phoneticPr fontId="2"/>
  </si>
  <si>
    <t>newly added register setting</t>
    <phoneticPr fontId="2"/>
  </si>
  <si>
    <t>unnecessary for setting</t>
    <phoneticPr fontId="2"/>
  </si>
  <si>
    <t>submitted</t>
    <phoneticPr fontId="2"/>
  </si>
  <si>
    <t>Stand-by OFF Sequence</t>
    <phoneticPr fontId="2"/>
  </si>
  <si>
    <t>Power ON</t>
    <phoneticPr fontId="2"/>
  </si>
  <si>
    <t>Input EXTCLK</t>
    <phoneticPr fontId="2"/>
  </si>
  <si>
    <t>XCLR OFF</t>
    <phoneticPr fontId="2"/>
  </si>
  <si>
    <t>External Clock Setting</t>
    <phoneticPr fontId="2"/>
  </si>
  <si>
    <t>Register Name</t>
    <phoneticPr fontId="2"/>
  </si>
  <si>
    <t>Initial value</t>
    <phoneticPr fontId="2"/>
  </si>
  <si>
    <t>Group</t>
    <phoneticPr fontId="2"/>
  </si>
  <si>
    <t>Address</t>
    <phoneticPr fontId="2"/>
  </si>
  <si>
    <t>value</t>
    <phoneticPr fontId="2"/>
  </si>
  <si>
    <t>A-1</t>
    <phoneticPr fontId="2"/>
  </si>
  <si>
    <t>0x0136</t>
  </si>
  <si>
    <t>0x0137</t>
  </si>
  <si>
    <t>Initial value</t>
    <phoneticPr fontId="2"/>
  </si>
  <si>
    <t>Group</t>
    <phoneticPr fontId="2"/>
  </si>
  <si>
    <t>A-2</t>
    <phoneticPr fontId="2"/>
  </si>
  <si>
    <t>0x4348</t>
  </si>
  <si>
    <t>0x4350</t>
  </si>
  <si>
    <t>0x4408</t>
  </si>
  <si>
    <t>0x440C</t>
  </si>
  <si>
    <t>0x4411</t>
  </si>
  <si>
    <t>0x4412</t>
  </si>
  <si>
    <t>0x4623</t>
  </si>
  <si>
    <t>0x462C</t>
  </si>
  <si>
    <t>0x462D</t>
  </si>
  <si>
    <t>0x462E</t>
  </si>
  <si>
    <t>0x4684</t>
  </si>
  <si>
    <t>0x480A</t>
  </si>
  <si>
    <t>0x4908</t>
  </si>
  <si>
    <t>0x4909</t>
  </si>
  <si>
    <t>0x490D</t>
  </si>
  <si>
    <t>0x491E</t>
  </si>
  <si>
    <t>0x4921</t>
  </si>
  <si>
    <t>0x4923</t>
  </si>
  <si>
    <t>0x4924</t>
  </si>
  <si>
    <t>0x4925</t>
  </si>
  <si>
    <t>0x4926</t>
  </si>
  <si>
    <t>0x4927</t>
  </si>
  <si>
    <t>0x4928</t>
  </si>
  <si>
    <t>0x4929</t>
  </si>
  <si>
    <t>0x492A</t>
  </si>
  <si>
    <t>0x492C</t>
  </si>
  <si>
    <t>0x492D</t>
  </si>
  <si>
    <t>0x492E</t>
  </si>
  <si>
    <t>0x492F</t>
  </si>
  <si>
    <t>0x4930</t>
  </si>
  <si>
    <t>0x4931</t>
  </si>
  <si>
    <t>0x4932</t>
  </si>
  <si>
    <t>0x4933</t>
  </si>
  <si>
    <t>0x595E</t>
  </si>
  <si>
    <t>0x5963</t>
  </si>
  <si>
    <t>Image Quality adjustment setting</t>
    <phoneticPr fontId="2"/>
  </si>
  <si>
    <t>&lt;--  Please refer to "RegisterSetting(ImageQuality)" sheet.</t>
    <phoneticPr fontId="2"/>
  </si>
  <si>
    <t>------</t>
    <phoneticPr fontId="2"/>
  </si>
  <si>
    <t>------</t>
  </si>
  <si>
    <t>MIPI setting</t>
    <phoneticPr fontId="2"/>
  </si>
  <si>
    <t>Frame Horizontal Clock Count</t>
    <phoneticPr fontId="2"/>
  </si>
  <si>
    <t>Frame Vertical Clock Count</t>
    <phoneticPr fontId="2"/>
  </si>
  <si>
    <t>Visible Size</t>
    <phoneticPr fontId="2"/>
  </si>
  <si>
    <t>X_ADD_STA[11:8]</t>
  </si>
  <si>
    <t>X_ADD_END[11:8]</t>
  </si>
  <si>
    <t>BINNING_TYPE_H, BINNING_TYPE_V</t>
    <phoneticPr fontId="2"/>
  </si>
  <si>
    <t>Output Size Setting</t>
  </si>
  <si>
    <t>X_OUT_SIZE[11:8]</t>
  </si>
  <si>
    <t>Clock Setting</t>
    <phoneticPr fontId="2"/>
  </si>
  <si>
    <t>FIFO_WATERMARK[10:8]</t>
  </si>
  <si>
    <t>FIFO_WATERMARK[7:0]</t>
  </si>
  <si>
    <t>REQ_LINK_BIT_RATE_MBPS[15:8]</t>
  </si>
  <si>
    <t>REQ_LINK_BIT_RATE_MBPS[7:0]</t>
  </si>
  <si>
    <t>CIT Setting</t>
    <phoneticPr fontId="2"/>
  </si>
  <si>
    <t>COARSE_INTEG_TIME[15:8]</t>
  </si>
  <si>
    <t>0x0202</t>
  </si>
  <si>
    <t>COARSE_INTEG_TIME[7:0]</t>
  </si>
  <si>
    <t>ANA_GAIN_GLOBAL[8]</t>
  </si>
  <si>
    <t>ANA_GAIN_GLOBAL[7:0]</t>
  </si>
  <si>
    <t>DIG_GAIN_GLOBAL[15:8]</t>
  </si>
  <si>
    <t>DIG_GAIN_GLOBAL[7:0]</t>
  </si>
  <si>
    <t>Streaming setting</t>
    <phoneticPr fontId="2"/>
  </si>
  <si>
    <t>0x0100</t>
    <phoneticPr fontId="2"/>
  </si>
  <si>
    <t>0x01</t>
    <phoneticPr fontId="2"/>
  </si>
  <si>
    <t>PLL Lock Up Time + Wake-Up Time -&gt; Init. Time</t>
    <phoneticPr fontId="2"/>
  </si>
  <si>
    <t>Streaming</t>
    <phoneticPr fontId="2"/>
  </si>
  <si>
    <t>Software Standby settings</t>
    <phoneticPr fontId="2"/>
  </si>
  <si>
    <t>0x00</t>
    <phoneticPr fontId="2"/>
  </si>
  <si>
    <t>Frame Horizontal Clock Count</t>
  </si>
  <si>
    <t>CIT Setting</t>
  </si>
  <si>
    <t>Streaming settings</t>
    <phoneticPr fontId="2"/>
  </si>
  <si>
    <t>0x01</t>
    <phoneticPr fontId="2"/>
  </si>
  <si>
    <t>PLL Lock Up Time + Wake-Up Time -&gt; Init. Time</t>
    <phoneticPr fontId="2"/>
  </si>
  <si>
    <t>0x14</t>
    <phoneticPr fontId="2"/>
  </si>
  <si>
    <t>0x15</t>
    <phoneticPr fontId="2"/>
  </si>
  <si>
    <t>0x04</t>
    <phoneticPr fontId="2"/>
  </si>
  <si>
    <t>0x08</t>
    <phoneticPr fontId="2"/>
  </si>
  <si>
    <t>0x55</t>
    <phoneticPr fontId="2"/>
  </si>
  <si>
    <t>0x05</t>
    <phoneticPr fontId="2"/>
  </si>
  <si>
    <t>0xCF</t>
  </si>
  <si>
    <t>0x09</t>
  </si>
  <si>
    <t>0x40</t>
  </si>
  <si>
    <t>0x16</t>
    <phoneticPr fontId="2"/>
  </si>
  <si>
    <t>0x19</t>
    <phoneticPr fontId="2"/>
  </si>
  <si>
    <t>0x54</t>
    <phoneticPr fontId="2"/>
  </si>
  <si>
    <t>0x07</t>
    <phoneticPr fontId="2"/>
  </si>
  <si>
    <t>0x06</t>
    <phoneticPr fontId="2"/>
  </si>
  <si>
    <t>0x28</t>
    <phoneticPr fontId="2"/>
  </si>
  <si>
    <t>0x29</t>
    <phoneticPr fontId="2"/>
  </si>
  <si>
    <t>0x20</t>
    <phoneticPr fontId="2"/>
  </si>
  <si>
    <t>0x03</t>
    <phoneticPr fontId="2"/>
  </si>
  <si>
    <t>reg_A</t>
  </si>
  <si>
    <t>4Lane</t>
  </si>
  <si>
    <t>0x36</t>
  </si>
  <si>
    <t>reg_B</t>
  </si>
  <si>
    <t>V: 1096</t>
  </si>
  <si>
    <t>0xF3</t>
  </si>
  <si>
    <t>reg_C</t>
  </si>
  <si>
    <t>H: 1640</t>
  </si>
  <si>
    <t>V: 792</t>
  </si>
  <si>
    <t>0xE7</t>
  </si>
  <si>
    <t>0x5C</t>
  </si>
  <si>
    <t>V: 1232</t>
  </si>
  <si>
    <t>3264x2448 @30FPS</t>
  </si>
  <si>
    <t>3264x2448 @30FPS</t>
    <phoneticPr fontId="2"/>
  </si>
  <si>
    <t>3264x1840 @30FPS</t>
  </si>
  <si>
    <t>3264x1840 @30FPS</t>
    <phoneticPr fontId="2"/>
  </si>
  <si>
    <t>1640x1232 @30FPS</t>
  </si>
  <si>
    <t>1640x1232 @30FPS</t>
    <phoneticPr fontId="2"/>
  </si>
  <si>
    <t>1640x1232 @60FPS</t>
  </si>
  <si>
    <t>1640x1232 @60FPS</t>
    <phoneticPr fontId="2"/>
  </si>
  <si>
    <t>E</t>
    <phoneticPr fontId="2"/>
  </si>
  <si>
    <t>F</t>
    <phoneticPr fontId="2"/>
  </si>
  <si>
    <t>1952x1096 @60FPS (For 1080P)</t>
  </si>
  <si>
    <t>1952x1096 @60FPS (For 1080P)</t>
    <phoneticPr fontId="2"/>
  </si>
  <si>
    <t>1952x1096 @30FPS (For 1080P)</t>
  </si>
  <si>
    <t>1952x1096 @30FPS (For 1080P)</t>
    <phoneticPr fontId="2"/>
  </si>
  <si>
    <t>1408x792 @180FPS (For 720P)</t>
  </si>
  <si>
    <t>1408x792 @180FPS (For 720P)</t>
    <phoneticPr fontId="2"/>
  </si>
  <si>
    <t>0x0C</t>
    <phoneticPr fontId="2"/>
  </si>
  <si>
    <t>0x0E</t>
    <phoneticPr fontId="2"/>
  </si>
  <si>
    <t>0x58</t>
    <phoneticPr fontId="2"/>
  </si>
  <si>
    <t>0xCF</t>
    <phoneticPr fontId="2"/>
  </si>
  <si>
    <t>0x09</t>
    <phoneticPr fontId="2"/>
  </si>
  <si>
    <t>0x9F</t>
    <phoneticPr fontId="2"/>
  </si>
  <si>
    <t>0x11</t>
    <phoneticPr fontId="2"/>
  </si>
  <si>
    <t>0xD0</t>
    <phoneticPr fontId="2"/>
  </si>
  <si>
    <t>0xA0</t>
    <phoneticPr fontId="2"/>
  </si>
  <si>
    <t>0x02</t>
    <phoneticPr fontId="2"/>
  </si>
  <si>
    <t>0x78</t>
    <phoneticPr fontId="2"/>
  </si>
  <si>
    <t>0x18</t>
    <phoneticPr fontId="2"/>
  </si>
  <si>
    <t>0x40</t>
    <phoneticPr fontId="2"/>
  </si>
  <si>
    <t>0xE8</t>
    <phoneticPr fontId="2"/>
  </si>
  <si>
    <t>H: 3264</t>
  </si>
  <si>
    <t>V: 2448</t>
  </si>
  <si>
    <t>0x97</t>
  </si>
  <si>
    <t>0x90</t>
  </si>
  <si>
    <t>V: 1840</t>
  </si>
  <si>
    <t>0x7C</t>
  </si>
  <si>
    <t>0x30</t>
  </si>
  <si>
    <t>0x72</t>
  </si>
  <si>
    <t>0x3C</t>
  </si>
  <si>
    <t>reg_E</t>
  </si>
  <si>
    <t>H: 1952</t>
  </si>
  <si>
    <t>0x37</t>
  </si>
  <si>
    <t>reg_F</t>
  </si>
  <si>
    <t>0x6C</t>
  </si>
  <si>
    <t>0x8E</t>
  </si>
  <si>
    <t>reg_G</t>
  </si>
  <si>
    <t>H: 1408</t>
  </si>
  <si>
    <t>Normal</t>
    <phoneticPr fontId="2"/>
  </si>
  <si>
    <t xml:space="preserve">- </t>
    <phoneticPr fontId="2"/>
  </si>
  <si>
    <t>Analog addition average</t>
    <phoneticPr fontId="2"/>
  </si>
  <si>
    <t>1408x792 @164FPS (For 720P)</t>
  </si>
  <si>
    <t>1408x792 @164FPS (For 720P)</t>
    <phoneticPr fontId="2"/>
  </si>
  <si>
    <t>First Version
  reg_A  3264x2448 @30FPS
  reg_B  3264x1840 @30FPS
  reg_C  1640x1232 @30FPS
  reg_D  1640x1232 @60FPS
  reg_E  1952x1096 @30FPS (For 1080P)
  reg_F  1952x1096 @30FPS (For 1080P)
  reg_G  1408x792 @180FPS (For 720P)
  reg_H  1408x792 @164FPS (For 720P)</t>
    <phoneticPr fontId="2"/>
  </si>
  <si>
    <t>0xF4</t>
  </si>
  <si>
    <t>0x75</t>
  </si>
  <si>
    <t>0xEA</t>
  </si>
  <si>
    <t>reg_H</t>
  </si>
  <si>
    <t>0xBA</t>
  </si>
  <si>
    <t>1.1</t>
    <phoneticPr fontId="2"/>
  </si>
  <si>
    <t>-</t>
    <phoneticPr fontId="2"/>
  </si>
  <si>
    <t>reg_I</t>
  </si>
  <si>
    <t>H: 2304</t>
  </si>
  <si>
    <t>V: 1728</t>
  </si>
  <si>
    <t>0x2F</t>
  </si>
  <si>
    <t>2.0</t>
    <phoneticPr fontId="2"/>
  </si>
  <si>
    <t>Modify Setting(Datarate)
  Reg_C  1640x1232 @30FPS</t>
    <phoneticPr fontId="2"/>
  </si>
  <si>
    <t>0xEE</t>
  </si>
  <si>
    <t>0xE4</t>
  </si>
  <si>
    <t>2304x1728 @24FPS Datarate：504Mbps</t>
  </si>
  <si>
    <t>2304x1728 @24FPS Datarate：504Mbps</t>
    <phoneticPr fontId="2"/>
  </si>
  <si>
    <t>Add setting
 reg_I 2304x1728 @24FPS Datarate：504Mbps</t>
    <phoneticPr fontId="2"/>
  </si>
  <si>
    <t>Add setting
  Reg_D1  1640x1232 @60FPS Datarate:720Mbps</t>
    <phoneticPr fontId="2"/>
  </si>
  <si>
    <t>reg_D1</t>
  </si>
  <si>
    <t>D1</t>
    <phoneticPr fontId="2"/>
  </si>
  <si>
    <t>4.0</t>
    <phoneticPr fontId="2"/>
  </si>
  <si>
    <t>reg_B1</t>
  </si>
  <si>
    <t>B1</t>
    <phoneticPr fontId="2"/>
  </si>
  <si>
    <t>3264x1840 @30FPS DataRate 720M VB as large as possible</t>
  </si>
  <si>
    <t>3264x1840 @30FPS DataRate 720M VB as large as possible</t>
    <phoneticPr fontId="2"/>
  </si>
  <si>
    <t>2304x1728 @24FPS  VB as large as possible</t>
  </si>
  <si>
    <t>reg_A1</t>
  </si>
  <si>
    <t>0x34</t>
  </si>
  <si>
    <t>0x2A</t>
  </si>
  <si>
    <t>reg_I1</t>
  </si>
  <si>
    <t>0xC2</t>
  </si>
  <si>
    <t>A1</t>
    <phoneticPr fontId="2"/>
  </si>
  <si>
    <t>I1</t>
    <phoneticPr fontId="2"/>
  </si>
  <si>
    <t>2304x1728 @24FPS  VB as large as possible</t>
    <phoneticPr fontId="2"/>
  </si>
  <si>
    <t>Add setting
  Reg_A1  3264x2448 @30FPS  VB as large as possible
  Reg_B1  3264x1840 @30FPS DataRate 720M VB as large as possible
  Reg_I1   2304x1728 @24FPS  VB as large as possible
Del setting
  Reg_D    1640x1232 @60FPS</t>
    <phoneticPr fontId="2"/>
  </si>
  <si>
    <t>3264x2448 @30FPS  VB as large as possible</t>
  </si>
  <si>
    <t>3264x2448 @30FPS  VB as large as possible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</si>
</sst>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_ "/>
    <numFmt numFmtId="179" formatCode="0.00_);[Red]\(0.00\)"/>
    <numFmt numFmtId="180" formatCode="0.00_ "/>
    <numFmt numFmtId="183" formatCode="0.00&quot;ms&quot;"/>
    <numFmt numFmtId="185" formatCode="0_ "/>
    <numFmt numFmtId="188" formatCode="0.00&quot;us&quot;"/>
    <numFmt numFmtId="192" formatCode="&quot;Ver&quot;0.0"/>
  </numFmts>
  <fonts count="6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u/>
      <sz val="28"/>
      <color theme="1"/>
      <name val="Calibri"/>
      <family val="2"/>
    </font>
    <font>
      <sz val="11"/>
      <name val="メイリオ"/>
      <family val="3"/>
      <charset val="128"/>
    </font>
    <font>
      <b/>
      <sz val="10"/>
      <color indexed="9"/>
      <name val="メイリオ"/>
      <family val="3"/>
      <charset val="128"/>
    </font>
    <font>
      <sz val="10"/>
      <name val="メイリオ"/>
      <family val="3"/>
      <charset val="128"/>
    </font>
    <font>
      <u/>
      <sz val="11"/>
      <color indexed="12"/>
      <name val="メイリオ"/>
      <family val="3"/>
      <charset val="128"/>
    </font>
    <font>
      <sz val="10"/>
      <color theme="0"/>
      <name val="メイリオ"/>
      <family val="3"/>
      <charset val="128"/>
    </font>
    <font>
      <sz val="9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1"/>
      <color theme="1"/>
      <name val="Calibri"/>
      <family val="2"/>
    </font>
    <font>
      <b/>
      <sz val="11"/>
      <color theme="3" tint="0.59999389629810485"/>
      <name val="Calibri"/>
      <family val="2"/>
    </font>
    <font>
      <b/>
      <sz val="10"/>
      <color theme="0"/>
      <name val="メイリオ"/>
      <family val="3"/>
      <charset val="128"/>
    </font>
    <font>
      <sz val="18"/>
      <name val="メイリオ"/>
      <family val="3"/>
      <charset val="128"/>
    </font>
    <font>
      <sz val="11"/>
      <color indexed="12"/>
      <name val="メイリオ"/>
      <family val="3"/>
      <charset val="128"/>
    </font>
    <font>
      <sz val="9"/>
      <color indexed="12"/>
      <name val="メイリオ"/>
      <family val="3"/>
      <charset val="128"/>
    </font>
    <font>
      <b/>
      <sz val="9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メイリオ"/>
      <family val="3"/>
      <charset val="128"/>
    </font>
    <font>
      <b/>
      <sz val="9"/>
      <color indexed="9"/>
      <name val="メイリオ"/>
      <family val="3"/>
      <charset val="128"/>
    </font>
    <font>
      <sz val="10"/>
      <color indexed="8"/>
      <name val="Calibri"/>
      <family val="2"/>
    </font>
    <font>
      <sz val="8"/>
      <color rgb="FF0000FF"/>
      <name val="メイリオ"/>
      <family val="3"/>
      <charset val="128"/>
    </font>
    <font>
      <b/>
      <sz val="12"/>
      <color theme="0"/>
      <name val="Calibri"/>
      <family val="2"/>
    </font>
    <font>
      <sz val="8"/>
      <color indexed="12"/>
      <name val="Calibri"/>
      <family val="2"/>
    </font>
    <font>
      <b/>
      <sz val="11.5"/>
      <color rgb="FFFF0000"/>
      <name val="Calibri"/>
      <family val="2"/>
    </font>
    <font>
      <u/>
      <sz val="10"/>
      <name val="Calibri"/>
      <family val="2"/>
    </font>
    <font>
      <b/>
      <sz val="8"/>
      <color indexed="12"/>
      <name val="Calibri"/>
      <family val="2"/>
    </font>
    <font>
      <b/>
      <sz val="10"/>
      <name val="Calibri"/>
      <family val="2"/>
    </font>
    <font>
      <sz val="10"/>
      <color theme="1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9"/>
      <color theme="1"/>
      <name val="Calibri"/>
      <family val="2"/>
    </font>
    <font>
      <sz val="8"/>
      <color rgb="FF0000FF"/>
      <name val="Calibri"/>
      <family val="2"/>
    </font>
    <font>
      <sz val="10"/>
      <color rgb="FF0000FF"/>
      <name val="Calibri"/>
      <family val="2"/>
    </font>
    <font>
      <sz val="10"/>
      <color theme="0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10"/>
      <color rgb="FFFF0000"/>
      <name val="Calibri"/>
      <family val="2"/>
    </font>
    <font>
      <sz val="10"/>
      <color indexed="12"/>
      <name val="Calibri"/>
      <family val="2"/>
    </font>
    <font>
      <sz val="10"/>
      <color indexed="10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D9EC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3E7DB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" fillId="22" borderId="3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3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23" borderId="1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</cellStyleXfs>
  <cellXfs count="288">
    <xf numFmtId="0" fontId="0" fillId="0" borderId="0" xfId="0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 textRotation="180"/>
    </xf>
    <xf numFmtId="0" fontId="27" fillId="0" borderId="0" xfId="0" applyFont="1">
      <alignment vertical="center"/>
    </xf>
    <xf numFmtId="0" fontId="28" fillId="24" borderId="0" xfId="0" applyFont="1" applyFill="1">
      <alignment vertical="center"/>
    </xf>
    <xf numFmtId="0" fontId="30" fillId="24" borderId="0" xfId="0" applyFont="1" applyFill="1" applyAlignment="1">
      <alignment horizontal="center" vertical="center"/>
    </xf>
    <xf numFmtId="49" fontId="30" fillId="24" borderId="0" xfId="0" applyNumberFormat="1" applyFont="1" applyFill="1" applyAlignment="1">
      <alignment horizontal="center" vertical="center"/>
    </xf>
    <xf numFmtId="0" fontId="31" fillId="0" borderId="0" xfId="28" applyFont="1" applyAlignment="1" applyProtection="1">
      <alignment vertical="center"/>
    </xf>
    <xf numFmtId="0" fontId="0" fillId="0" borderId="0" xfId="0">
      <alignment vertical="center"/>
    </xf>
    <xf numFmtId="0" fontId="25" fillId="36" borderId="1" xfId="0" applyFont="1" applyFill="1" applyBorder="1" applyAlignment="1">
      <alignment horizontal="center" vertical="center" wrapText="1"/>
    </xf>
    <xf numFmtId="0" fontId="23" fillId="30" borderId="1" xfId="0" applyFont="1" applyFill="1" applyBorder="1" applyAlignment="1">
      <alignment horizontal="center" vertical="center"/>
    </xf>
    <xf numFmtId="0" fontId="35" fillId="30" borderId="1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2" fillId="24" borderId="0" xfId="0" applyFont="1" applyFill="1">
      <alignment vertical="center"/>
    </xf>
    <xf numFmtId="0" fontId="28" fillId="24" borderId="0" xfId="0" applyFont="1" applyFill="1" applyAlignment="1" applyProtection="1">
      <alignment horizontal="center" vertical="center"/>
    </xf>
    <xf numFmtId="0" fontId="28" fillId="24" borderId="0" xfId="0" applyFont="1" applyFill="1" applyProtection="1">
      <alignment vertical="center"/>
    </xf>
    <xf numFmtId="0" fontId="28" fillId="24" borderId="0" xfId="0" applyFont="1" applyFill="1" applyAlignment="1" applyProtection="1">
      <alignment horizontal="center" vertical="center" wrapText="1"/>
    </xf>
    <xf numFmtId="0" fontId="38" fillId="24" borderId="0" xfId="0" applyFont="1" applyFill="1" applyProtection="1">
      <alignment vertical="center"/>
    </xf>
    <xf numFmtId="0" fontId="33" fillId="24" borderId="0" xfId="0" applyFont="1" applyFill="1" applyProtection="1">
      <alignment vertical="center"/>
    </xf>
    <xf numFmtId="0" fontId="37" fillId="24" borderId="0" xfId="0" applyFont="1" applyFill="1" applyProtection="1">
      <alignment vertical="center"/>
    </xf>
    <xf numFmtId="0" fontId="30" fillId="24" borderId="0" xfId="0" applyFont="1" applyFill="1" applyProtection="1">
      <alignment vertical="center"/>
    </xf>
    <xf numFmtId="0" fontId="30" fillId="24" borderId="0" xfId="0" applyFont="1" applyFill="1">
      <alignment vertical="center"/>
    </xf>
    <xf numFmtId="0" fontId="28" fillId="0" borderId="0" xfId="0" applyFont="1">
      <alignment vertical="center"/>
    </xf>
    <xf numFmtId="0" fontId="28" fillId="24" borderId="0" xfId="0" applyFont="1" applyFill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</xf>
    <xf numFmtId="0" fontId="28" fillId="24" borderId="18" xfId="0" applyFont="1" applyFill="1" applyBorder="1">
      <alignment vertical="center"/>
    </xf>
    <xf numFmtId="0" fontId="40" fillId="24" borderId="0" xfId="0" applyFont="1" applyFill="1" applyAlignment="1" applyProtection="1">
      <alignment horizontal="center" vertical="center"/>
    </xf>
    <xf numFmtId="0" fontId="29" fillId="40" borderId="38" xfId="0" applyFont="1" applyFill="1" applyBorder="1" applyAlignment="1" applyProtection="1">
      <alignment vertical="center" wrapText="1"/>
    </xf>
    <xf numFmtId="49" fontId="34" fillId="0" borderId="38" xfId="0" applyNumberFormat="1" applyFont="1" applyFill="1" applyBorder="1" applyAlignment="1" applyProtection="1">
      <alignment horizontal="left" vertical="center"/>
    </xf>
    <xf numFmtId="0" fontId="34" fillId="0" borderId="38" xfId="0" applyFont="1" applyFill="1" applyBorder="1" applyAlignment="1" applyProtection="1">
      <alignment horizontal="left" vertical="center"/>
    </xf>
    <xf numFmtId="0" fontId="30" fillId="0" borderId="38" xfId="0" applyFont="1" applyFill="1" applyBorder="1" applyAlignment="1" applyProtection="1">
      <alignment horizontal="center" vertical="center"/>
    </xf>
    <xf numFmtId="0" fontId="30" fillId="0" borderId="38" xfId="0" applyFont="1" applyFill="1" applyBorder="1" applyAlignment="1" applyProtection="1">
      <alignment horizontal="center" vertical="center" wrapText="1"/>
    </xf>
    <xf numFmtId="180" fontId="30" fillId="29" borderId="38" xfId="0" applyNumberFormat="1" applyFont="1" applyFill="1" applyBorder="1" applyAlignment="1" applyProtection="1">
      <alignment horizontal="center" vertical="center" wrapText="1"/>
    </xf>
    <xf numFmtId="179" fontId="30" fillId="29" borderId="38" xfId="0" applyNumberFormat="1" applyFont="1" applyFill="1" applyBorder="1" applyAlignment="1" applyProtection="1">
      <alignment horizontal="right" vertical="center" wrapText="1"/>
    </xf>
    <xf numFmtId="0" fontId="34" fillId="0" borderId="38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Protection="1">
      <alignment vertical="center"/>
    </xf>
    <xf numFmtId="0" fontId="30" fillId="0" borderId="38" xfId="0" applyFont="1" applyFill="1" applyBorder="1" applyAlignment="1" applyProtection="1">
      <alignment horizontal="center" vertical="center"/>
      <protection locked="0"/>
    </xf>
    <xf numFmtId="185" fontId="30" fillId="29" borderId="38" xfId="0" applyNumberFormat="1" applyFont="1" applyFill="1" applyBorder="1" applyAlignment="1" applyProtection="1">
      <alignment horizontal="center" vertical="center"/>
    </xf>
    <xf numFmtId="183" fontId="30" fillId="29" borderId="38" xfId="0" applyNumberFormat="1" applyFont="1" applyFill="1" applyBorder="1" applyAlignment="1" applyProtection="1">
      <alignment horizontal="center" vertical="center"/>
    </xf>
    <xf numFmtId="188" fontId="30" fillId="29" borderId="38" xfId="0" applyNumberFormat="1" applyFont="1" applyFill="1" applyBorder="1" applyAlignment="1" applyProtection="1">
      <alignment horizontal="center" vertical="center"/>
    </xf>
    <xf numFmtId="178" fontId="30" fillId="0" borderId="38" xfId="0" applyNumberFormat="1" applyFont="1" applyFill="1" applyBorder="1" applyAlignment="1" applyProtection="1">
      <alignment horizontal="center" vertical="center"/>
    </xf>
    <xf numFmtId="180" fontId="30" fillId="29" borderId="38" xfId="0" applyNumberFormat="1" applyFont="1" applyFill="1" applyBorder="1" applyAlignment="1" applyProtection="1">
      <alignment horizontal="center" vertical="center"/>
    </xf>
    <xf numFmtId="0" fontId="30" fillId="0" borderId="38" xfId="0" applyFont="1" applyFill="1" applyBorder="1" applyAlignment="1" applyProtection="1">
      <alignment horizontal="center" vertical="center" wrapText="1"/>
      <protection locked="0"/>
    </xf>
    <xf numFmtId="185" fontId="30" fillId="0" borderId="38" xfId="0" applyNumberFormat="1" applyFont="1" applyFill="1" applyBorder="1" applyAlignment="1" applyProtection="1">
      <alignment horizontal="center" vertical="center"/>
    </xf>
    <xf numFmtId="0" fontId="39" fillId="0" borderId="0" xfId="0" applyFont="1" applyFill="1" applyAlignment="1" applyProtection="1">
      <alignment horizontal="center" vertical="center"/>
    </xf>
    <xf numFmtId="0" fontId="39" fillId="0" borderId="0" xfId="0" applyFont="1" applyFill="1" applyAlignment="1" applyProtection="1">
      <alignment horizontal="center" vertical="center" wrapText="1"/>
    </xf>
    <xf numFmtId="0" fontId="28" fillId="0" borderId="0" xfId="0" applyFont="1" applyFill="1" applyProtection="1">
      <alignment vertical="center"/>
    </xf>
    <xf numFmtId="0" fontId="28" fillId="0" borderId="0" xfId="0" applyFont="1" applyFill="1" applyAlignment="1" applyProtection="1">
      <alignment horizontal="center" vertical="center" wrapText="1"/>
    </xf>
    <xf numFmtId="0" fontId="39" fillId="24" borderId="0" xfId="0" applyFont="1" applyFill="1" applyAlignment="1" applyProtection="1">
      <alignment horizontal="center" vertical="center"/>
    </xf>
    <xf numFmtId="0" fontId="28" fillId="0" borderId="0" xfId="0" applyFont="1" applyFill="1">
      <alignment vertical="center"/>
    </xf>
    <xf numFmtId="0" fontId="39" fillId="0" borderId="0" xfId="0" applyFont="1" applyFill="1" applyAlignment="1">
      <alignment horizontal="right" vertical="center"/>
    </xf>
    <xf numFmtId="0" fontId="39" fillId="0" borderId="0" xfId="0" applyFont="1" applyFill="1" applyAlignment="1" applyProtection="1">
      <alignment horizontal="left" vertical="center"/>
    </xf>
    <xf numFmtId="180" fontId="39" fillId="0" borderId="0" xfId="0" applyNumberFormat="1" applyFont="1" applyFill="1" applyAlignment="1" applyProtection="1">
      <alignment horizontal="center" vertical="center"/>
    </xf>
    <xf numFmtId="0" fontId="30" fillId="24" borderId="0" xfId="0" applyNumberFormat="1" applyFont="1" applyFill="1" applyAlignment="1">
      <alignment horizontal="center" vertical="center"/>
    </xf>
    <xf numFmtId="0" fontId="44" fillId="24" borderId="0" xfId="0" applyFont="1" applyFill="1" applyAlignment="1">
      <alignment horizontal="center" vertical="center"/>
    </xf>
    <xf numFmtId="0" fontId="32" fillId="24" borderId="0" xfId="0" applyFont="1" applyFill="1">
      <alignment vertical="center"/>
    </xf>
    <xf numFmtId="0" fontId="29" fillId="25" borderId="12" xfId="0" applyFont="1" applyFill="1" applyBorder="1" applyAlignment="1">
      <alignment horizontal="center" vertical="center"/>
    </xf>
    <xf numFmtId="49" fontId="29" fillId="25" borderId="13" xfId="0" applyNumberFormat="1" applyFont="1" applyFill="1" applyBorder="1" applyAlignment="1">
      <alignment horizontal="center" vertical="center"/>
    </xf>
    <xf numFmtId="0" fontId="29" fillId="25" borderId="16" xfId="0" applyFont="1" applyFill="1" applyBorder="1" applyAlignment="1">
      <alignment horizontal="center" vertical="center"/>
    </xf>
    <xf numFmtId="0" fontId="24" fillId="36" borderId="21" xfId="0" applyFont="1" applyFill="1" applyBorder="1" applyAlignment="1">
      <alignment horizontal="center" textRotation="180" wrapText="1"/>
    </xf>
    <xf numFmtId="0" fontId="24" fillId="36" borderId="21" xfId="0" applyFont="1" applyFill="1" applyBorder="1" applyAlignment="1">
      <alignment horizontal="center" textRotation="180"/>
    </xf>
    <xf numFmtId="0" fontId="21" fillId="0" borderId="0" xfId="0" applyFont="1" applyAlignment="1"/>
    <xf numFmtId="0" fontId="22" fillId="35" borderId="38" xfId="0" applyFont="1" applyFill="1" applyBorder="1" applyAlignment="1">
      <alignment horizontal="center"/>
    </xf>
    <xf numFmtId="0" fontId="22" fillId="24" borderId="39" xfId="0" applyFont="1" applyFill="1" applyBorder="1" applyAlignment="1">
      <alignment horizontal="right"/>
    </xf>
    <xf numFmtId="0" fontId="26" fillId="0" borderId="38" xfId="0" applyFont="1" applyBorder="1" applyAlignment="1">
      <alignment horizontal="center"/>
    </xf>
    <xf numFmtId="0" fontId="0" fillId="0" borderId="0" xfId="0">
      <alignment vertical="center"/>
    </xf>
    <xf numFmtId="49" fontId="34" fillId="0" borderId="38" xfId="0" applyNumberFormat="1" applyFont="1" applyFill="1" applyBorder="1" applyAlignment="1" applyProtection="1">
      <alignment horizontal="center" vertical="center"/>
    </xf>
    <xf numFmtId="0" fontId="30" fillId="24" borderId="17" xfId="0" applyFont="1" applyFill="1" applyBorder="1" applyAlignment="1">
      <alignment vertical="center" wrapText="1"/>
    </xf>
    <xf numFmtId="0" fontId="33" fillId="24" borderId="0" xfId="0" applyFont="1" applyFill="1" applyAlignment="1" applyProtection="1">
      <alignment horizontal="center" vertical="center"/>
    </xf>
    <xf numFmtId="0" fontId="29" fillId="40" borderId="38" xfId="0" applyFont="1" applyFill="1" applyBorder="1" applyAlignment="1" applyProtection="1">
      <alignment horizontal="center" vertical="center" wrapText="1"/>
    </xf>
    <xf numFmtId="0" fontId="29" fillId="40" borderId="38" xfId="0" applyFont="1" applyFill="1" applyBorder="1" applyAlignment="1" applyProtection="1">
      <alignment horizontal="center" vertical="center"/>
    </xf>
    <xf numFmtId="0" fontId="29" fillId="40" borderId="45" xfId="0" applyFont="1" applyFill="1" applyBorder="1" applyAlignment="1" applyProtection="1">
      <alignment horizontal="center" vertical="center" wrapText="1"/>
    </xf>
    <xf numFmtId="178" fontId="30" fillId="24" borderId="29" xfId="0" applyNumberFormat="1" applyFont="1" applyFill="1" applyBorder="1" applyAlignment="1">
      <alignment horizontal="left" vertical="top" wrapText="1"/>
    </xf>
    <xf numFmtId="0" fontId="24" fillId="36" borderId="45" xfId="0" applyFont="1" applyFill="1" applyBorder="1" applyAlignment="1">
      <alignment horizontal="center" textRotation="180" wrapText="1"/>
    </xf>
    <xf numFmtId="0" fontId="24" fillId="36" borderId="45" xfId="0" applyFont="1" applyFill="1" applyBorder="1" applyAlignment="1">
      <alignment horizontal="center" textRotation="180"/>
    </xf>
    <xf numFmtId="49" fontId="22" fillId="31" borderId="38" xfId="0" applyNumberFormat="1" applyFont="1" applyFill="1" applyBorder="1" applyAlignment="1"/>
    <xf numFmtId="0" fontId="22" fillId="30" borderId="39" xfId="0" applyFont="1" applyFill="1" applyBorder="1" applyAlignment="1">
      <alignment horizontal="right"/>
    </xf>
    <xf numFmtId="0" fontId="26" fillId="30" borderId="38" xfId="0" applyFont="1" applyFill="1" applyBorder="1" applyAlignment="1">
      <alignment horizontal="center"/>
    </xf>
    <xf numFmtId="0" fontId="46" fillId="24" borderId="39" xfId="0" applyFont="1" applyFill="1" applyBorder="1" applyAlignment="1">
      <alignment horizontal="right"/>
    </xf>
    <xf numFmtId="0" fontId="46" fillId="30" borderId="39" xfId="0" applyFont="1" applyFill="1" applyBorder="1" applyAlignment="1">
      <alignment horizontal="right"/>
    </xf>
    <xf numFmtId="0" fontId="33" fillId="24" borderId="0" xfId="0" applyFont="1" applyFill="1" applyAlignment="1" applyProtection="1">
      <alignment horizontal="center" vertical="center"/>
    </xf>
    <xf numFmtId="0" fontId="29" fillId="40" borderId="38" xfId="0" applyFont="1" applyFill="1" applyBorder="1" applyAlignment="1" applyProtection="1">
      <alignment horizontal="center" vertical="center" wrapText="1"/>
    </xf>
    <xf numFmtId="0" fontId="32" fillId="0" borderId="0" xfId="0" applyFont="1" applyFill="1" applyProtection="1">
      <alignment vertical="center"/>
    </xf>
    <xf numFmtId="0" fontId="30" fillId="0" borderId="49" xfId="0" applyFont="1" applyFill="1" applyBorder="1" applyAlignment="1" applyProtection="1">
      <alignment horizontal="center" vertical="center"/>
    </xf>
    <xf numFmtId="0" fontId="29" fillId="40" borderId="49" xfId="0" applyFont="1" applyFill="1" applyBorder="1" applyAlignment="1" applyProtection="1">
      <alignment horizontal="center" vertical="center" wrapText="1"/>
    </xf>
    <xf numFmtId="0" fontId="29" fillId="40" borderId="49" xfId="0" applyFont="1" applyFill="1" applyBorder="1" applyAlignment="1" applyProtection="1">
      <alignment vertical="center" wrapText="1"/>
    </xf>
    <xf numFmtId="14" fontId="30" fillId="24" borderId="11" xfId="0" applyNumberFormat="1" applyFont="1" applyFill="1" applyBorder="1" applyAlignment="1">
      <alignment horizontal="center" vertical="top"/>
    </xf>
    <xf numFmtId="49" fontId="30" fillId="24" borderId="38" xfId="0" applyNumberFormat="1" applyFont="1" applyFill="1" applyBorder="1" applyAlignment="1">
      <alignment horizontal="center" vertical="top"/>
    </xf>
    <xf numFmtId="49" fontId="30" fillId="24" borderId="15" xfId="0" applyNumberFormat="1" applyFont="1" applyFill="1" applyBorder="1" applyAlignment="1">
      <alignment horizontal="center" vertical="top"/>
    </xf>
    <xf numFmtId="14" fontId="28" fillId="24" borderId="14" xfId="0" applyNumberFormat="1" applyFont="1" applyFill="1" applyBorder="1" applyAlignment="1">
      <alignment vertical="top"/>
    </xf>
    <xf numFmtId="49" fontId="30" fillId="24" borderId="38" xfId="0" applyNumberFormat="1" applyFont="1" applyFill="1" applyBorder="1" applyAlignment="1">
      <alignment horizontal="center" vertical="top" wrapText="1"/>
    </xf>
    <xf numFmtId="0" fontId="22" fillId="24" borderId="0" xfId="0" applyFont="1" applyFill="1" applyBorder="1" applyAlignment="1">
      <alignment horizontal="right" vertical="center"/>
    </xf>
    <xf numFmtId="192" fontId="48" fillId="30" borderId="0" xfId="0" applyNumberFormat="1" applyFont="1" applyFill="1" applyBorder="1" applyAlignment="1">
      <alignment vertical="center"/>
    </xf>
    <xf numFmtId="0" fontId="22" fillId="24" borderId="0" xfId="0" applyFont="1" applyFill="1" applyAlignment="1">
      <alignment horizontal="left" vertical="center"/>
    </xf>
    <xf numFmtId="0" fontId="22" fillId="24" borderId="0" xfId="0" applyFont="1" applyFill="1">
      <alignment vertical="center"/>
    </xf>
    <xf numFmtId="0" fontId="22" fillId="24" borderId="0" xfId="0" applyFont="1" applyFill="1" applyBorder="1">
      <alignment vertical="center"/>
    </xf>
    <xf numFmtId="0" fontId="22" fillId="24" borderId="0" xfId="0" applyFont="1" applyFill="1" applyBorder="1" applyAlignment="1">
      <alignment vertical="center"/>
    </xf>
    <xf numFmtId="49" fontId="49" fillId="24" borderId="0" xfId="0" applyNumberFormat="1" applyFont="1" applyFill="1" applyBorder="1" applyAlignment="1">
      <alignment horizontal="center" vertical="center"/>
    </xf>
    <xf numFmtId="0" fontId="50" fillId="24" borderId="0" xfId="0" applyFont="1" applyFill="1" applyBorder="1" applyAlignment="1">
      <alignment horizontal="left" vertical="center"/>
    </xf>
    <xf numFmtId="0" fontId="22" fillId="24" borderId="0" xfId="0" applyFont="1" applyFill="1" applyBorder="1" applyAlignment="1">
      <alignment horizontal="left" vertical="center"/>
    </xf>
    <xf numFmtId="0" fontId="21" fillId="27" borderId="52" xfId="0" applyFont="1" applyFill="1" applyBorder="1">
      <alignment vertical="center"/>
    </xf>
    <xf numFmtId="0" fontId="21" fillId="24" borderId="0" xfId="0" applyFont="1" applyFill="1" applyBorder="1">
      <alignment vertical="center"/>
    </xf>
    <xf numFmtId="0" fontId="21" fillId="29" borderId="52" xfId="0" applyFont="1" applyFill="1" applyBorder="1">
      <alignment vertical="center"/>
    </xf>
    <xf numFmtId="0" fontId="21" fillId="40" borderId="52" xfId="0" applyFont="1" applyFill="1" applyBorder="1">
      <alignment vertical="center"/>
    </xf>
    <xf numFmtId="0" fontId="51" fillId="24" borderId="56" xfId="0" quotePrefix="1" applyFont="1" applyFill="1" applyBorder="1">
      <alignment vertical="center"/>
    </xf>
    <xf numFmtId="0" fontId="51" fillId="24" borderId="56" xfId="0" applyFont="1" applyFill="1" applyBorder="1">
      <alignment vertical="center"/>
    </xf>
    <xf numFmtId="0" fontId="22" fillId="24" borderId="56" xfId="0" applyFont="1" applyFill="1" applyBorder="1">
      <alignment vertical="center"/>
    </xf>
    <xf numFmtId="0" fontId="22" fillId="24" borderId="56" xfId="0" applyFont="1" applyFill="1" applyBorder="1" applyAlignment="1">
      <alignment vertical="center"/>
    </xf>
    <xf numFmtId="49" fontId="52" fillId="24" borderId="56" xfId="0" applyNumberFormat="1" applyFont="1" applyFill="1" applyBorder="1" applyAlignment="1">
      <alignment horizontal="center" vertical="center"/>
    </xf>
    <xf numFmtId="49" fontId="52" fillId="24" borderId="0" xfId="0" applyNumberFormat="1" applyFont="1" applyFill="1" applyBorder="1" applyAlignment="1">
      <alignment horizontal="center" vertical="center"/>
    </xf>
    <xf numFmtId="0" fontId="53" fillId="24" borderId="55" xfId="0" applyFont="1" applyFill="1" applyBorder="1">
      <alignment vertical="center"/>
    </xf>
    <xf numFmtId="0" fontId="22" fillId="24" borderId="22" xfId="0" applyFont="1" applyFill="1" applyBorder="1">
      <alignment vertical="center"/>
    </xf>
    <xf numFmtId="0" fontId="22" fillId="24" borderId="37" xfId="0" applyFont="1" applyFill="1" applyBorder="1" applyAlignment="1">
      <alignment vertical="center"/>
    </xf>
    <xf numFmtId="49" fontId="49" fillId="24" borderId="0" xfId="0" applyNumberFormat="1" applyFont="1" applyFill="1" applyAlignment="1">
      <alignment horizontal="center" vertical="center"/>
    </xf>
    <xf numFmtId="0" fontId="54" fillId="30" borderId="0" xfId="0" applyFont="1" applyFill="1" applyBorder="1" applyAlignment="1">
      <alignment horizontal="right" vertical="center"/>
    </xf>
    <xf numFmtId="0" fontId="53" fillId="24" borderId="46" xfId="0" applyFont="1" applyFill="1" applyBorder="1">
      <alignment vertical="center"/>
    </xf>
    <xf numFmtId="0" fontId="22" fillId="43" borderId="53" xfId="0" applyFont="1" applyFill="1" applyBorder="1">
      <alignment vertical="center"/>
    </xf>
    <xf numFmtId="0" fontId="22" fillId="43" borderId="0" xfId="0" applyFont="1" applyFill="1" applyBorder="1">
      <alignment vertical="center"/>
    </xf>
    <xf numFmtId="0" fontId="22" fillId="43" borderId="47" xfId="0" applyFont="1" applyFill="1" applyBorder="1" applyAlignment="1">
      <alignment vertical="center"/>
    </xf>
    <xf numFmtId="0" fontId="54" fillId="24" borderId="0" xfId="0" applyFont="1" applyFill="1" applyBorder="1" applyAlignment="1">
      <alignment horizontal="right" vertical="center"/>
    </xf>
    <xf numFmtId="0" fontId="47" fillId="24" borderId="0" xfId="0" applyFont="1" applyFill="1" applyBorder="1" applyAlignment="1">
      <alignment horizontal="left" vertical="center"/>
    </xf>
    <xf numFmtId="0" fontId="55" fillId="24" borderId="0" xfId="0" applyFont="1" applyFill="1" applyBorder="1" applyAlignment="1">
      <alignment horizontal="left" vertical="center"/>
    </xf>
    <xf numFmtId="0" fontId="22" fillId="43" borderId="39" xfId="0" applyFont="1" applyFill="1" applyBorder="1">
      <alignment vertical="center"/>
    </xf>
    <xf numFmtId="0" fontId="22" fillId="43" borderId="36" xfId="0" applyFont="1" applyFill="1" applyBorder="1">
      <alignment vertical="center"/>
    </xf>
    <xf numFmtId="0" fontId="22" fillId="43" borderId="40" xfId="0" applyFont="1" applyFill="1" applyBorder="1" applyAlignment="1">
      <alignment vertical="center"/>
    </xf>
    <xf numFmtId="49" fontId="56" fillId="24" borderId="0" xfId="0" quotePrefix="1" applyNumberFormat="1" applyFont="1" applyFill="1" applyBorder="1" applyAlignment="1">
      <alignment horizontal="right" vertical="center"/>
    </xf>
    <xf numFmtId="0" fontId="49" fillId="24" borderId="0" xfId="0" applyNumberFormat="1" applyFont="1" applyFill="1" applyAlignment="1">
      <alignment horizontal="left" vertical="center"/>
    </xf>
    <xf numFmtId="0" fontId="53" fillId="30" borderId="46" xfId="0" applyFont="1" applyFill="1" applyBorder="1">
      <alignment vertical="center"/>
    </xf>
    <xf numFmtId="0" fontId="22" fillId="43" borderId="19" xfId="0" applyFont="1" applyFill="1" applyBorder="1">
      <alignment vertical="center"/>
    </xf>
    <xf numFmtId="0" fontId="57" fillId="30" borderId="0" xfId="0" applyFont="1" applyFill="1" applyBorder="1" applyAlignment="1">
      <alignment horizontal="right" vertical="center"/>
    </xf>
    <xf numFmtId="0" fontId="22" fillId="30" borderId="46" xfId="0" applyFont="1" applyFill="1" applyBorder="1">
      <alignment vertical="center"/>
    </xf>
    <xf numFmtId="0" fontId="22" fillId="24" borderId="53" xfId="0" applyFont="1" applyFill="1" applyBorder="1">
      <alignment vertical="center"/>
    </xf>
    <xf numFmtId="0" fontId="22" fillId="24" borderId="54" xfId="0" applyFont="1" applyFill="1" applyBorder="1">
      <alignment vertical="center"/>
    </xf>
    <xf numFmtId="0" fontId="22" fillId="24" borderId="57" xfId="0" applyFont="1" applyFill="1" applyBorder="1" applyAlignment="1">
      <alignment vertical="center"/>
    </xf>
    <xf numFmtId="0" fontId="58" fillId="24" borderId="0" xfId="0" applyFont="1" applyFill="1">
      <alignment vertical="center"/>
    </xf>
    <xf numFmtId="49" fontId="22" fillId="44" borderId="52" xfId="0" applyNumberFormat="1" applyFont="1" applyFill="1" applyBorder="1" applyAlignment="1">
      <alignment horizontal="right" vertical="center"/>
    </xf>
    <xf numFmtId="49" fontId="22" fillId="44" borderId="52" xfId="0" applyNumberFormat="1" applyFont="1" applyFill="1" applyBorder="1" applyAlignment="1">
      <alignment horizontal="left" vertical="center"/>
    </xf>
    <xf numFmtId="0" fontId="22" fillId="24" borderId="19" xfId="0" applyFont="1" applyFill="1" applyBorder="1">
      <alignment vertical="center"/>
    </xf>
    <xf numFmtId="0" fontId="22" fillId="45" borderId="52" xfId="0" applyFont="1" applyFill="1" applyBorder="1" applyAlignment="1">
      <alignment horizontal="left" vertical="center" wrapText="1"/>
    </xf>
    <xf numFmtId="0" fontId="22" fillId="45" borderId="17" xfId="0" applyFont="1" applyFill="1" applyBorder="1" applyAlignment="1">
      <alignment horizontal="left" vertical="center"/>
    </xf>
    <xf numFmtId="0" fontId="26" fillId="30" borderId="52" xfId="0" applyFont="1" applyFill="1" applyBorder="1" applyAlignment="1">
      <alignment horizontal="right" vertical="center"/>
    </xf>
    <xf numFmtId="0" fontId="46" fillId="24" borderId="52" xfId="0" applyFont="1" applyFill="1" applyBorder="1" applyAlignment="1">
      <alignment horizontal="left" vertical="center"/>
    </xf>
    <xf numFmtId="0" fontId="22" fillId="30" borderId="52" xfId="0" applyFont="1" applyFill="1" applyBorder="1">
      <alignment vertical="center"/>
    </xf>
    <xf numFmtId="0" fontId="46" fillId="30" borderId="17" xfId="0" applyFont="1" applyFill="1" applyBorder="1" applyAlignment="1">
      <alignment horizontal="left" vertical="center"/>
    </xf>
    <xf numFmtId="0" fontId="49" fillId="24" borderId="0" xfId="0" applyNumberFormat="1" applyFont="1" applyFill="1" applyAlignment="1">
      <alignment horizontal="center" vertical="center"/>
    </xf>
    <xf numFmtId="0" fontId="26" fillId="30" borderId="0" xfId="0" applyFont="1" applyFill="1" applyBorder="1" applyAlignment="1">
      <alignment horizontal="right" vertical="center"/>
    </xf>
    <xf numFmtId="0" fontId="26" fillId="30" borderId="0" xfId="0" applyFont="1" applyFill="1" applyBorder="1" applyAlignment="1">
      <alignment horizontal="left" vertical="center"/>
    </xf>
    <xf numFmtId="0" fontId="22" fillId="30" borderId="52" xfId="0" applyFont="1" applyFill="1" applyBorder="1" applyAlignment="1">
      <alignment horizontal="left" vertical="center" wrapText="1"/>
    </xf>
    <xf numFmtId="0" fontId="22" fillId="30" borderId="17" xfId="0" applyFont="1" applyFill="1" applyBorder="1" applyAlignment="1">
      <alignment horizontal="left" vertical="center"/>
    </xf>
    <xf numFmtId="49" fontId="49" fillId="30" borderId="0" xfId="0" applyNumberFormat="1" applyFont="1" applyFill="1" applyAlignment="1">
      <alignment horizontal="center" vertical="center"/>
    </xf>
    <xf numFmtId="0" fontId="26" fillId="30" borderId="52" xfId="0" applyNumberFormat="1" applyFont="1" applyFill="1" applyBorder="1" applyAlignment="1">
      <alignment horizontal="left" vertical="center"/>
    </xf>
    <xf numFmtId="0" fontId="26" fillId="30" borderId="52" xfId="0" applyFont="1" applyFill="1" applyBorder="1" applyAlignment="1">
      <alignment horizontal="left" vertical="center"/>
    </xf>
    <xf numFmtId="0" fontId="57" fillId="30" borderId="0" xfId="0" applyFont="1" applyFill="1" applyBorder="1" applyAlignment="1">
      <alignment horizontal="center" vertical="center"/>
    </xf>
    <xf numFmtId="0" fontId="22" fillId="30" borderId="19" xfId="0" applyNumberFormat="1" applyFont="1" applyFill="1" applyBorder="1">
      <alignment vertical="center"/>
    </xf>
    <xf numFmtId="0" fontId="22" fillId="30" borderId="20" xfId="0" applyFont="1" applyFill="1" applyBorder="1" applyAlignment="1">
      <alignment vertical="center" textRotation="90"/>
    </xf>
    <xf numFmtId="0" fontId="49" fillId="30" borderId="0" xfId="0" applyNumberFormat="1" applyFont="1" applyFill="1" applyAlignment="1">
      <alignment horizontal="left" vertical="center"/>
    </xf>
    <xf numFmtId="0" fontId="26" fillId="30" borderId="52" xfId="0" applyFont="1" applyFill="1" applyBorder="1">
      <alignment vertical="center"/>
    </xf>
    <xf numFmtId="49" fontId="26" fillId="30" borderId="0" xfId="0" applyNumberFormat="1" applyFont="1" applyFill="1" applyBorder="1" applyAlignment="1">
      <alignment horizontal="right" vertical="center"/>
    </xf>
    <xf numFmtId="49" fontId="26" fillId="30" borderId="51" xfId="0" applyNumberFormat="1" applyFont="1" applyFill="1" applyBorder="1" applyAlignment="1">
      <alignment horizontal="right" vertical="center"/>
    </xf>
    <xf numFmtId="0" fontId="22" fillId="30" borderId="19" xfId="0" applyFont="1" applyFill="1" applyBorder="1">
      <alignment vertical="center"/>
    </xf>
    <xf numFmtId="0" fontId="57" fillId="30" borderId="0" xfId="0" applyFont="1" applyFill="1" applyAlignment="1">
      <alignment horizontal="right" vertical="center"/>
    </xf>
    <xf numFmtId="0" fontId="53" fillId="38" borderId="55" xfId="0" applyFont="1" applyFill="1" applyBorder="1" applyAlignment="1">
      <alignment vertical="center"/>
    </xf>
    <xf numFmtId="0" fontId="53" fillId="38" borderId="44" xfId="0" applyFont="1" applyFill="1" applyBorder="1" applyAlignment="1">
      <alignment horizontal="left" vertical="center"/>
    </xf>
    <xf numFmtId="0" fontId="53" fillId="38" borderId="34" xfId="0" applyFont="1" applyFill="1" applyBorder="1" applyAlignment="1">
      <alignment horizontal="left" vertical="center"/>
    </xf>
    <xf numFmtId="49" fontId="25" fillId="34" borderId="0" xfId="0" applyNumberFormat="1" applyFont="1" applyFill="1" applyAlignment="1">
      <alignment horizontal="left" vertical="center"/>
    </xf>
    <xf numFmtId="0" fontId="59" fillId="34" borderId="0" xfId="0" applyFont="1" applyFill="1">
      <alignment vertical="center"/>
    </xf>
    <xf numFmtId="0" fontId="22" fillId="38" borderId="46" xfId="0" applyFont="1" applyFill="1" applyBorder="1">
      <alignment vertical="center"/>
    </xf>
    <xf numFmtId="0" fontId="26" fillId="24" borderId="0" xfId="0" applyFont="1" applyFill="1" applyBorder="1" applyAlignment="1">
      <alignment horizontal="right" vertical="center"/>
    </xf>
    <xf numFmtId="0" fontId="26" fillId="38" borderId="53" xfId="0" quotePrefix="1" applyFont="1" applyFill="1" applyBorder="1" applyAlignment="1">
      <alignment horizontal="center" vertical="center" wrapText="1"/>
    </xf>
    <xf numFmtId="0" fontId="26" fillId="38" borderId="35" xfId="0" applyFont="1" applyFill="1" applyBorder="1" applyAlignment="1">
      <alignment horizontal="center" vertical="center" wrapText="1"/>
    </xf>
    <xf numFmtId="0" fontId="26" fillId="38" borderId="19" xfId="0" applyFont="1" applyFill="1" applyBorder="1" applyAlignment="1">
      <alignment horizontal="center" vertical="center" wrapText="1"/>
    </xf>
    <xf numFmtId="0" fontId="26" fillId="38" borderId="30" xfId="0" applyFont="1" applyFill="1" applyBorder="1" applyAlignment="1">
      <alignment horizontal="center" vertical="center" wrapText="1"/>
    </xf>
    <xf numFmtId="0" fontId="22" fillId="38" borderId="33" xfId="0" applyFont="1" applyFill="1" applyBorder="1">
      <alignment vertical="center"/>
    </xf>
    <xf numFmtId="0" fontId="26" fillId="38" borderId="50" xfId="0" applyFont="1" applyFill="1" applyBorder="1" applyAlignment="1">
      <alignment horizontal="center" vertical="center" wrapText="1"/>
    </xf>
    <xf numFmtId="0" fontId="26" fillId="38" borderId="32" xfId="0" applyFont="1" applyFill="1" applyBorder="1" applyAlignment="1">
      <alignment horizontal="center" vertical="center" wrapText="1"/>
    </xf>
    <xf numFmtId="0" fontId="22" fillId="30" borderId="0" xfId="0" applyFont="1" applyFill="1">
      <alignment vertical="center"/>
    </xf>
    <xf numFmtId="0" fontId="26" fillId="30" borderId="0" xfId="0" applyFont="1" applyFill="1" applyBorder="1" applyAlignment="1">
      <alignment horizontal="right" vertical="top"/>
    </xf>
    <xf numFmtId="0" fontId="60" fillId="24" borderId="0" xfId="0" applyFont="1" applyFill="1">
      <alignment vertical="center"/>
    </xf>
    <xf numFmtId="0" fontId="46" fillId="24" borderId="57" xfId="0" applyFont="1" applyFill="1" applyBorder="1" applyAlignment="1">
      <alignment horizontal="center" vertical="center" wrapText="1"/>
    </xf>
    <xf numFmtId="0" fontId="26" fillId="24" borderId="52" xfId="0" applyFont="1" applyFill="1" applyBorder="1" applyAlignment="1">
      <alignment horizontal="right" vertical="top"/>
    </xf>
    <xf numFmtId="0" fontId="57" fillId="30" borderId="0" xfId="0" applyFont="1" applyFill="1">
      <alignment vertical="center"/>
    </xf>
    <xf numFmtId="0" fontId="46" fillId="24" borderId="17" xfId="0" applyFont="1" applyFill="1" applyBorder="1" applyAlignment="1">
      <alignment vertical="center" wrapText="1"/>
    </xf>
    <xf numFmtId="0" fontId="26" fillId="30" borderId="52" xfId="0" applyFont="1" applyFill="1" applyBorder="1" applyAlignment="1">
      <alignment horizontal="right" vertical="top"/>
    </xf>
    <xf numFmtId="0" fontId="46" fillId="30" borderId="52" xfId="0" applyFont="1" applyFill="1" applyBorder="1" applyAlignment="1">
      <alignment horizontal="left" vertical="center"/>
    </xf>
    <xf numFmtId="0" fontId="46" fillId="30" borderId="0" xfId="0" applyFont="1" applyFill="1" applyBorder="1" applyAlignment="1">
      <alignment horizontal="left" vertical="center"/>
    </xf>
    <xf numFmtId="0" fontId="61" fillId="30" borderId="0" xfId="0" applyFont="1" applyFill="1" applyBorder="1" applyAlignment="1">
      <alignment horizontal="right" vertical="center"/>
    </xf>
    <xf numFmtId="0" fontId="22" fillId="30" borderId="20" xfId="0" applyFont="1" applyFill="1" applyBorder="1">
      <alignment vertical="center"/>
    </xf>
    <xf numFmtId="0" fontId="26" fillId="24" borderId="0" xfId="0" applyFont="1" applyFill="1" applyBorder="1" applyAlignment="1">
      <alignment horizontal="left" vertical="top"/>
    </xf>
    <xf numFmtId="0" fontId="61" fillId="24" borderId="0" xfId="0" applyFont="1" applyFill="1" applyBorder="1" applyAlignment="1">
      <alignment horizontal="right" vertical="top"/>
    </xf>
    <xf numFmtId="0" fontId="22" fillId="30" borderId="21" xfId="0" applyFont="1" applyFill="1" applyBorder="1">
      <alignment vertical="center"/>
    </xf>
    <xf numFmtId="0" fontId="22" fillId="24" borderId="54" xfId="0" applyFont="1" applyFill="1" applyBorder="1" applyAlignment="1">
      <alignment horizontal="left" vertical="center"/>
    </xf>
    <xf numFmtId="0" fontId="46" fillId="24" borderId="47" xfId="0" applyFont="1" applyFill="1" applyBorder="1" applyAlignment="1">
      <alignment horizontal="center" vertical="center" wrapText="1"/>
    </xf>
    <xf numFmtId="0" fontId="22" fillId="24" borderId="52" xfId="0" applyFont="1" applyFill="1" applyBorder="1" applyAlignment="1">
      <alignment horizontal="left" vertical="center"/>
    </xf>
    <xf numFmtId="0" fontId="26" fillId="24" borderId="52" xfId="0" applyFont="1" applyFill="1" applyBorder="1" applyAlignment="1">
      <alignment horizontal="right" vertical="center"/>
    </xf>
    <xf numFmtId="0" fontId="49" fillId="30" borderId="0" xfId="0" applyNumberFormat="1" applyFont="1" applyFill="1" applyAlignment="1">
      <alignment horizontal="center" vertical="center"/>
    </xf>
    <xf numFmtId="0" fontId="26" fillId="30" borderId="52" xfId="0" applyFont="1" applyFill="1" applyBorder="1" applyAlignment="1">
      <alignment horizontal="right" vertical="center" wrapText="1"/>
    </xf>
    <xf numFmtId="0" fontId="26" fillId="30" borderId="0" xfId="0" applyFont="1" applyFill="1" applyBorder="1" applyAlignment="1">
      <alignment horizontal="right" vertical="center" wrapText="1"/>
    </xf>
    <xf numFmtId="0" fontId="46" fillId="24" borderId="0" xfId="0" applyFont="1" applyFill="1" applyBorder="1" applyAlignment="1">
      <alignment horizontal="left" vertical="center"/>
    </xf>
    <xf numFmtId="0" fontId="26" fillId="30" borderId="0" xfId="0" applyFont="1" applyFill="1" applyBorder="1" applyAlignment="1">
      <alignment horizontal="left" vertical="center" wrapText="1"/>
    </xf>
    <xf numFmtId="0" fontId="26" fillId="0" borderId="52" xfId="0" applyFont="1" applyFill="1" applyBorder="1" applyAlignment="1">
      <alignment horizontal="right" vertical="top"/>
    </xf>
    <xf numFmtId="0" fontId="22" fillId="30" borderId="17" xfId="0" applyFont="1" applyFill="1" applyBorder="1" applyAlignment="1">
      <alignment vertical="center" wrapText="1"/>
    </xf>
    <xf numFmtId="0" fontId="22" fillId="30" borderId="17" xfId="0" applyFont="1" applyFill="1" applyBorder="1" applyAlignment="1">
      <alignment horizontal="center" vertical="center" wrapText="1"/>
    </xf>
    <xf numFmtId="0" fontId="22" fillId="24" borderId="21" xfId="0" applyFont="1" applyFill="1" applyBorder="1">
      <alignment vertical="center"/>
    </xf>
    <xf numFmtId="0" fontId="22" fillId="24" borderId="57" xfId="0" applyFont="1" applyFill="1" applyBorder="1" applyAlignment="1">
      <alignment horizontal="left" vertical="center"/>
    </xf>
    <xf numFmtId="0" fontId="22" fillId="24" borderId="24" xfId="0" applyFont="1" applyFill="1" applyBorder="1">
      <alignment vertical="center"/>
    </xf>
    <xf numFmtId="0" fontId="22" fillId="0" borderId="52" xfId="0" applyFont="1" applyFill="1" applyBorder="1" applyAlignment="1">
      <alignment horizontal="left" vertical="center"/>
    </xf>
    <xf numFmtId="0" fontId="62" fillId="0" borderId="17" xfId="0" applyFont="1" applyFill="1" applyBorder="1" applyAlignment="1">
      <alignment horizontal="left" vertical="center"/>
    </xf>
    <xf numFmtId="0" fontId="58" fillId="24" borderId="0" xfId="0" applyFont="1" applyFill="1" applyAlignment="1">
      <alignment horizontal="left" vertical="center"/>
    </xf>
    <xf numFmtId="0" fontId="22" fillId="46" borderId="19" xfId="0" applyFont="1" applyFill="1" applyBorder="1">
      <alignment vertical="center"/>
    </xf>
    <xf numFmtId="0" fontId="22" fillId="46" borderId="0" xfId="0" applyFont="1" applyFill="1" applyBorder="1" applyAlignment="1">
      <alignment horizontal="left" vertical="center"/>
    </xf>
    <xf numFmtId="0" fontId="22" fillId="46" borderId="47" xfId="0" applyFont="1" applyFill="1" applyBorder="1" applyAlignment="1">
      <alignment horizontal="left" vertical="center"/>
    </xf>
    <xf numFmtId="0" fontId="22" fillId="46" borderId="0" xfId="0" applyFont="1" applyFill="1" applyBorder="1" applyAlignment="1">
      <alignment horizontal="left" vertical="center" wrapText="1"/>
    </xf>
    <xf numFmtId="0" fontId="22" fillId="46" borderId="24" xfId="0" applyFont="1" applyFill="1" applyBorder="1">
      <alignment vertical="center"/>
    </xf>
    <xf numFmtId="0" fontId="22" fillId="46" borderId="23" xfId="0" applyFont="1" applyFill="1" applyBorder="1" applyAlignment="1">
      <alignment horizontal="left" vertical="center"/>
    </xf>
    <xf numFmtId="0" fontId="22" fillId="46" borderId="42" xfId="0" applyFont="1" applyFill="1" applyBorder="1" applyAlignment="1">
      <alignment horizontal="left" vertical="center"/>
    </xf>
    <xf numFmtId="0" fontId="49" fillId="24" borderId="0" xfId="0" applyNumberFormat="1" applyFont="1" applyFill="1" applyBorder="1" applyAlignment="1">
      <alignment horizontal="center" vertical="center"/>
    </xf>
    <xf numFmtId="0" fontId="22" fillId="30" borderId="53" xfId="0" applyFont="1" applyFill="1" applyBorder="1">
      <alignment vertical="center"/>
    </xf>
    <xf numFmtId="0" fontId="22" fillId="30" borderId="54" xfId="0" applyFont="1" applyFill="1" applyBorder="1" applyAlignment="1">
      <alignment horizontal="left" vertical="center"/>
    </xf>
    <xf numFmtId="0" fontId="22" fillId="30" borderId="57" xfId="0" applyFont="1" applyFill="1" applyBorder="1" applyAlignment="1">
      <alignment horizontal="left" vertical="center"/>
    </xf>
    <xf numFmtId="0" fontId="22" fillId="0" borderId="17" xfId="0" applyFont="1" applyFill="1" applyBorder="1" applyAlignment="1">
      <alignment horizontal="left" vertical="center"/>
    </xf>
    <xf numFmtId="0" fontId="22" fillId="39" borderId="0" xfId="0" applyFont="1" applyFill="1" applyBorder="1" applyAlignment="1">
      <alignment horizontal="right" vertical="center"/>
    </xf>
    <xf numFmtId="0" fontId="22" fillId="30" borderId="31" xfId="0" applyFont="1" applyFill="1" applyBorder="1" applyAlignment="1">
      <alignment vertical="center"/>
    </xf>
    <xf numFmtId="0" fontId="22" fillId="37" borderId="19" xfId="0" applyFont="1" applyFill="1" applyBorder="1">
      <alignment vertical="center"/>
    </xf>
    <xf numFmtId="0" fontId="22" fillId="37" borderId="54" xfId="0" applyFont="1" applyFill="1" applyBorder="1" applyAlignment="1">
      <alignment horizontal="left" vertical="center"/>
    </xf>
    <xf numFmtId="0" fontId="22" fillId="37" borderId="57" xfId="0" applyFont="1" applyFill="1" applyBorder="1" applyAlignment="1">
      <alignment horizontal="left" vertical="center"/>
    </xf>
    <xf numFmtId="0" fontId="22" fillId="37" borderId="21" xfId="0" applyFont="1" applyFill="1" applyBorder="1">
      <alignment vertical="center"/>
    </xf>
    <xf numFmtId="0" fontId="22" fillId="37" borderId="24" xfId="0" applyFont="1" applyFill="1" applyBorder="1">
      <alignment vertical="center"/>
    </xf>
    <xf numFmtId="0" fontId="22" fillId="24" borderId="25" xfId="0" applyFont="1" applyFill="1" applyBorder="1">
      <alignment vertical="center"/>
    </xf>
    <xf numFmtId="0" fontId="22" fillId="43" borderId="26" xfId="0" applyFont="1" applyFill="1" applyBorder="1">
      <alignment vertical="center"/>
    </xf>
    <xf numFmtId="0" fontId="22" fillId="43" borderId="27" xfId="0" applyFont="1" applyFill="1" applyBorder="1">
      <alignment vertical="center"/>
    </xf>
    <xf numFmtId="0" fontId="22" fillId="43" borderId="41" xfId="0" applyFont="1" applyFill="1" applyBorder="1" applyAlignment="1">
      <alignment vertical="center"/>
    </xf>
    <xf numFmtId="0" fontId="22" fillId="24" borderId="0" xfId="0" applyFont="1" applyFill="1" applyAlignment="1">
      <alignment vertical="center"/>
    </xf>
    <xf numFmtId="0" fontId="64" fillId="30" borderId="17" xfId="0" applyNumberFormat="1" applyFont="1" applyFill="1" applyBorder="1" applyAlignment="1">
      <alignment horizontal="left" vertical="center"/>
    </xf>
    <xf numFmtId="0" fontId="46" fillId="24" borderId="51" xfId="0" applyFont="1" applyFill="1" applyBorder="1" applyAlignment="1">
      <alignment horizontal="center" vertical="center" wrapText="1"/>
    </xf>
    <xf numFmtId="0" fontId="63" fillId="24" borderId="0" xfId="0" applyFont="1" applyFill="1">
      <alignment vertical="center"/>
    </xf>
    <xf numFmtId="49" fontId="30" fillId="24" borderId="58" xfId="0" applyNumberFormat="1" applyFont="1" applyFill="1" applyBorder="1" applyAlignment="1">
      <alignment horizontal="center" vertical="top"/>
    </xf>
    <xf numFmtId="49" fontId="30" fillId="24" borderId="58" xfId="0" applyNumberFormat="1" applyFont="1" applyFill="1" applyBorder="1" applyAlignment="1">
      <alignment horizontal="center" vertical="top" wrapText="1"/>
    </xf>
    <xf numFmtId="0" fontId="64" fillId="30" borderId="17" xfId="0" applyFont="1" applyFill="1" applyBorder="1" applyAlignment="1">
      <alignment horizontal="left" vertical="center"/>
    </xf>
    <xf numFmtId="0" fontId="37" fillId="26" borderId="38" xfId="0" applyFont="1" applyFill="1" applyBorder="1" applyAlignment="1" applyProtection="1">
      <alignment horizontal="center" vertical="center"/>
    </xf>
    <xf numFmtId="0" fontId="22" fillId="47" borderId="0" xfId="0" applyFont="1" applyFill="1" applyAlignment="1">
      <alignment horizontal="left" vertical="center"/>
    </xf>
    <xf numFmtId="0" fontId="22" fillId="28" borderId="0" xfId="0" applyFont="1" applyFill="1" applyAlignment="1">
      <alignment horizontal="left" vertical="center"/>
    </xf>
    <xf numFmtId="0" fontId="22" fillId="24" borderId="0" xfId="0" applyFont="1" applyFill="1" applyAlignment="1">
      <alignment horizontal="left" vertical="center"/>
    </xf>
    <xf numFmtId="0" fontId="22" fillId="42" borderId="0" xfId="0" applyFont="1" applyFill="1" applyAlignment="1">
      <alignment horizontal="center" vertical="center"/>
    </xf>
    <xf numFmtId="0" fontId="29" fillId="40" borderId="38" xfId="0" applyFont="1" applyFill="1" applyBorder="1" applyAlignment="1" applyProtection="1">
      <alignment horizontal="center" vertical="center" wrapText="1"/>
    </xf>
    <xf numFmtId="0" fontId="37" fillId="26" borderId="38" xfId="0" applyFont="1" applyFill="1" applyBorder="1" applyAlignment="1" applyProtection="1">
      <alignment horizontal="center" vertical="center" wrapText="1"/>
    </xf>
    <xf numFmtId="0" fontId="29" fillId="40" borderId="38" xfId="0" applyFont="1" applyFill="1" applyBorder="1" applyAlignment="1" applyProtection="1">
      <alignment horizontal="center" vertical="center"/>
    </xf>
    <xf numFmtId="0" fontId="29" fillId="40" borderId="39" xfId="0" applyFont="1" applyFill="1" applyBorder="1" applyAlignment="1" applyProtection="1">
      <alignment horizontal="center" vertical="center" wrapText="1"/>
    </xf>
    <xf numFmtId="0" fontId="37" fillId="26" borderId="43" xfId="0" applyFont="1" applyFill="1" applyBorder="1" applyAlignment="1" applyProtection="1">
      <alignment horizontal="center" vertical="center" wrapText="1"/>
    </xf>
    <xf numFmtId="0" fontId="29" fillId="40" borderId="39" xfId="0" applyFont="1" applyFill="1" applyBorder="1" applyAlignment="1" applyProtection="1">
      <alignment horizontal="center" vertical="center"/>
    </xf>
    <xf numFmtId="0" fontId="37" fillId="26" borderId="43" xfId="0" applyFont="1" applyFill="1" applyBorder="1" applyAlignment="1" applyProtection="1">
      <alignment horizontal="center" vertical="center"/>
    </xf>
    <xf numFmtId="0" fontId="45" fillId="40" borderId="39" xfId="0" applyFont="1" applyFill="1" applyBorder="1" applyAlignment="1" applyProtection="1">
      <alignment horizontal="center" vertical="center"/>
    </xf>
    <xf numFmtId="0" fontId="45" fillId="40" borderId="36" xfId="0" applyFont="1" applyFill="1" applyBorder="1" applyAlignment="1" applyProtection="1">
      <alignment horizontal="center" vertical="center"/>
    </xf>
    <xf numFmtId="0" fontId="45" fillId="40" borderId="43" xfId="0" applyFont="1" applyFill="1" applyBorder="1" applyAlignment="1" applyProtection="1">
      <alignment horizontal="center" vertical="center"/>
    </xf>
    <xf numFmtId="0" fontId="29" fillId="40" borderId="43" xfId="0" applyFont="1" applyFill="1" applyBorder="1" applyAlignment="1" applyProtection="1">
      <alignment horizontal="center" vertical="center" wrapText="1"/>
    </xf>
    <xf numFmtId="0" fontId="29" fillId="40" borderId="21" xfId="0" applyFont="1" applyFill="1" applyBorder="1" applyAlignment="1" applyProtection="1">
      <alignment horizontal="center" vertical="center" wrapText="1"/>
    </xf>
    <xf numFmtId="0" fontId="37" fillId="33" borderId="21" xfId="0" applyFont="1" applyFill="1" applyBorder="1" applyAlignment="1" applyProtection="1">
      <alignment horizontal="center" vertical="center" wrapText="1"/>
    </xf>
    <xf numFmtId="0" fontId="29" fillId="40" borderId="49" xfId="0" applyFont="1" applyFill="1" applyBorder="1" applyAlignment="1" applyProtection="1">
      <alignment horizontal="center" vertical="center" wrapText="1"/>
    </xf>
    <xf numFmtId="0" fontId="45" fillId="40" borderId="39" xfId="0" applyFont="1" applyFill="1" applyBorder="1" applyAlignment="1" applyProtection="1">
      <alignment horizontal="left" vertical="center"/>
    </xf>
    <xf numFmtId="0" fontId="41" fillId="24" borderId="36" xfId="0" applyFont="1" applyFill="1" applyBorder="1" applyAlignment="1" applyProtection="1">
      <alignment horizontal="left" vertical="center"/>
    </xf>
    <xf numFmtId="0" fontId="41" fillId="24" borderId="43" xfId="0" applyFont="1" applyFill="1" applyBorder="1" applyAlignment="1" applyProtection="1">
      <alignment horizontal="left" vertical="center"/>
    </xf>
    <xf numFmtId="0" fontId="0" fillId="0" borderId="43" xfId="0" applyBorder="1" applyAlignment="1">
      <alignment horizontal="center" vertical="center" wrapText="1"/>
    </xf>
    <xf numFmtId="0" fontId="29" fillId="40" borderId="48" xfId="0" applyFont="1" applyFill="1" applyBorder="1" applyAlignment="1" applyProtection="1">
      <alignment horizontal="center" vertical="center"/>
    </xf>
    <xf numFmtId="0" fontId="37" fillId="32" borderId="48" xfId="0" applyFont="1" applyFill="1" applyBorder="1" applyAlignment="1" applyProtection="1">
      <alignment horizontal="center" vertical="center"/>
    </xf>
    <xf numFmtId="0" fontId="37" fillId="32" borderId="38" xfId="0" applyFont="1" applyFill="1" applyBorder="1" applyAlignment="1" applyProtection="1">
      <alignment horizontal="center" vertical="center"/>
    </xf>
    <xf numFmtId="0" fontId="37" fillId="32" borderId="36" xfId="0" applyFont="1" applyFill="1" applyBorder="1" applyAlignment="1" applyProtection="1">
      <alignment horizontal="center" vertical="center"/>
    </xf>
    <xf numFmtId="0" fontId="37" fillId="32" borderId="43" xfId="0" applyFont="1" applyFill="1" applyBorder="1" applyAlignment="1" applyProtection="1">
      <alignment horizontal="center" vertical="center"/>
    </xf>
    <xf numFmtId="0" fontId="29" fillId="40" borderId="24" xfId="0" applyFont="1" applyFill="1" applyBorder="1" applyAlignment="1" applyProtection="1">
      <alignment horizontal="left" vertical="center"/>
    </xf>
    <xf numFmtId="0" fontId="37" fillId="26" borderId="23" xfId="0" applyFont="1" applyFill="1" applyBorder="1" applyAlignment="1" applyProtection="1">
      <alignment horizontal="left" vertical="center"/>
    </xf>
    <xf numFmtId="0" fontId="37" fillId="26" borderId="28" xfId="0" applyFont="1" applyFill="1" applyBorder="1" applyAlignment="1" applyProtection="1">
      <alignment horizontal="left" vertical="center"/>
    </xf>
    <xf numFmtId="0" fontId="25" fillId="41" borderId="49" xfId="0" applyFont="1" applyFill="1" applyBorder="1" applyAlignment="1">
      <alignment horizontal="center" vertical="center"/>
    </xf>
    <xf numFmtId="0" fontId="22" fillId="45" borderId="59" xfId="0" applyFont="1" applyFill="1" applyBorder="1" applyAlignment="1">
      <alignment horizontal="left" vertical="center" wrapText="1"/>
    </xf>
    <xf numFmtId="0" fontId="22" fillId="30" borderId="59" xfId="0" applyFont="1" applyFill="1" applyBorder="1">
      <alignment vertical="center"/>
    </xf>
    <xf numFmtId="0" fontId="22" fillId="24" borderId="60" xfId="0" applyFont="1" applyFill="1" applyBorder="1">
      <alignment vertical="center"/>
    </xf>
    <xf numFmtId="0" fontId="22" fillId="24" borderId="61" xfId="0" applyFont="1" applyFill="1" applyBorder="1" applyAlignment="1">
      <alignment horizontal="left" vertical="center"/>
    </xf>
    <xf numFmtId="0" fontId="22" fillId="24" borderId="59" xfId="0" applyFont="1" applyFill="1" applyBorder="1" applyAlignment="1">
      <alignment horizontal="left" vertical="center"/>
    </xf>
    <xf numFmtId="0" fontId="22" fillId="30" borderId="59" xfId="0" applyFont="1" applyFill="1" applyBorder="1" applyAlignment="1">
      <alignment horizontal="left" vertical="center" wrapText="1"/>
    </xf>
    <xf numFmtId="0" fontId="46" fillId="24" borderId="62" xfId="0" applyFont="1" applyFill="1" applyBorder="1" applyAlignment="1">
      <alignment horizontal="center" vertical="center" wrapText="1"/>
    </xf>
    <xf numFmtId="0" fontId="22" fillId="45" borderId="59" xfId="0" applyFont="1" applyFill="1" applyBorder="1" applyAlignment="1">
      <alignment horizontal="left" vertical="center"/>
    </xf>
    <xf numFmtId="0" fontId="46" fillId="24" borderId="59" xfId="0" applyFont="1" applyFill="1" applyBorder="1" applyAlignment="1">
      <alignment vertical="center" wrapText="1"/>
    </xf>
    <xf numFmtId="0" fontId="22" fillId="30" borderId="59" xfId="0" applyFont="1" applyFill="1" applyBorder="1" applyAlignment="1">
      <alignment vertical="center" wrapText="1"/>
    </xf>
    <xf numFmtId="0" fontId="22" fillId="30" borderId="59" xfId="0" applyFont="1" applyFill="1" applyBorder="1" applyAlignment="1">
      <alignment horizontal="center" vertical="center" wrapText="1"/>
    </xf>
    <xf numFmtId="0" fontId="22" fillId="24" borderId="59" xfId="0" applyFont="1" applyFill="1" applyBorder="1" applyAlignment="1">
      <alignment vertical="center" wrapText="1"/>
    </xf>
    <xf numFmtId="0" fontId="64" fillId="24" borderId="59" xfId="0" applyFont="1" applyFill="1" applyBorder="1" applyAlignment="1">
      <alignment vertical="center" wrapText="1"/>
    </xf>
    <xf numFmtId="0" fontId="64" fillId="30" borderId="59" xfId="0" applyFont="1" applyFill="1" applyBorder="1" applyAlignment="1">
      <alignment vertical="center" wrapText="1"/>
    </xf>
    <xf numFmtId="49" fontId="26" fillId="24" borderId="52" xfId="0" applyNumberFormat="1" applyFont="1" applyFill="1" applyBorder="1" applyAlignment="1">
      <alignment horizontal="right" vertical="center"/>
    </xf>
    <xf numFmtId="0" fontId="26" fillId="24" borderId="52" xfId="0" applyFont="1" applyFill="1" applyBorder="1" applyAlignment="1">
      <alignment horizontal="right" vertical="center" wrapText="1"/>
    </xf>
    <xf numFmtId="0" fontId="26" fillId="39" borderId="0" xfId="0" applyFont="1" applyFill="1" applyBorder="1" applyAlignment="1">
      <alignment horizontal="center" vertical="center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" xfId="28" builtinId="8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良い" xfId="42" builtinId="26" customBuiltin="1"/>
  </cellStyles>
  <dxfs count="1">
    <dxf>
      <font>
        <color rgb="FFFF0000"/>
      </font>
    </dxf>
  </dxfs>
  <tableStyles count="0" defaultTableStyle="TableStyleMedium2" defaultPivotStyle="PivotStyleLight16"/>
  <colors>
    <mruColors>
      <color rgb="FFFFCCFF"/>
      <color rgb="FFFFD9D9"/>
      <color rgb="FFDAEEF3"/>
      <color rgb="FFFFFF99"/>
      <color rgb="FF006699"/>
      <color rgb="FF008000"/>
      <color rgb="FF66FFFF"/>
      <color rgb="FF336699"/>
      <color rgb="FFFFD5EA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737235</xdr:colOff>
      <xdr:row>1</xdr:row>
      <xdr:rowOff>81915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013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11205</xdr:rowOff>
    </xdr:from>
    <xdr:to>
      <xdr:col>0</xdr:col>
      <xdr:colOff>1295401</xdr:colOff>
      <xdr:row>2</xdr:row>
      <xdr:rowOff>40340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205"/>
          <a:ext cx="1295400" cy="391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</xdr:rowOff>
    </xdr:from>
    <xdr:to>
      <xdr:col>3</xdr:col>
      <xdr:colOff>2709</xdr:colOff>
      <xdr:row>1</xdr:row>
      <xdr:rowOff>98767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410681</xdr:colOff>
      <xdr:row>1</xdr:row>
      <xdr:rowOff>151439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7</xdr:col>
      <xdr:colOff>228601</xdr:colOff>
      <xdr:row>9</xdr:row>
      <xdr:rowOff>127747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704850" y="819150"/>
          <a:ext cx="8505826" cy="1994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200" baseline="0"/>
            <a:t>Normalized Gain can be calculated with following equation:</a:t>
          </a:r>
        </a:p>
        <a:p>
          <a:endParaRPr kumimoji="1" lang="en-US" altLang="ja-JP" sz="1200" baseline="0"/>
        </a:p>
        <a:p>
          <a:r>
            <a:rPr kumimoji="1" lang="en-US" altLang="ja-JP" sz="1200" baseline="0">
              <a:solidFill>
                <a:sysClr val="windowText" lastClr="000000"/>
              </a:solidFill>
            </a:rPr>
            <a:t>Normalized Gain = (1024)/(1024 - X),  where x is  ana_gain_global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Table below shows relationship between  "ana_gain_global " and  "Normalized Gain." 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*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relationship between the setting values X of ana_gain_global and the gain is shown on the following table. The ana_gain_global value is </a:t>
          </a: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normally set in  the range from 0 to 960 [0dB to 24dB].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38102</xdr:colOff>
      <xdr:row>0</xdr:row>
      <xdr:rowOff>47625</xdr:rowOff>
    </xdr:from>
    <xdr:to>
      <xdr:col>2</xdr:col>
      <xdr:colOff>879064</xdr:colOff>
      <xdr:row>1</xdr:row>
      <xdr:rowOff>182499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2" y="47625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I33"/>
  <sheetViews>
    <sheetView showGridLines="0" tabSelected="1" zoomScaleNormal="100" workbookViewId="0">
      <pane ySplit="3" topLeftCell="A4" activePane="bottomLeft" state="frozen"/>
      <selection pane="bottomLeft"/>
    </sheetView>
  </sheetViews>
  <sheetFormatPr defaultColWidth="9" defaultRowHeight="17.399999999999999" x14ac:dyDescent="0.2"/>
  <cols>
    <col min="1" max="1" width="4.33203125" style="5" bestFit="1" customWidth="1"/>
    <col min="2" max="2" width="13.77734375" style="6" customWidth="1"/>
    <col min="3" max="3" width="12.33203125" style="7" customWidth="1"/>
    <col min="4" max="4" width="13.77734375" style="7" customWidth="1"/>
    <col min="5" max="5" width="20" style="7" customWidth="1"/>
    <col min="6" max="6" width="100" style="22" customWidth="1"/>
    <col min="7" max="7" width="7.88671875" style="5" customWidth="1"/>
    <col min="8" max="16384" width="9" style="5"/>
  </cols>
  <sheetData>
    <row r="1" spans="1:9" x14ac:dyDescent="0.2">
      <c r="C1" s="56" t="s">
        <v>109</v>
      </c>
      <c r="D1" s="56" t="s">
        <v>109</v>
      </c>
      <c r="E1" s="56" t="s">
        <v>109</v>
      </c>
      <c r="F1" s="56" t="s">
        <v>109</v>
      </c>
    </row>
    <row r="2" spans="1:9" ht="18" thickBot="1" x14ac:dyDescent="0.25">
      <c r="C2" s="56" t="s">
        <v>109</v>
      </c>
      <c r="D2" s="56" t="s">
        <v>109</v>
      </c>
      <c r="E2" s="56" t="s">
        <v>109</v>
      </c>
      <c r="F2" s="56" t="s">
        <v>109</v>
      </c>
    </row>
    <row r="3" spans="1:9" s="14" customFormat="1" ht="21" customHeight="1" thickBot="1" x14ac:dyDescent="0.25">
      <c r="B3" s="57" t="s">
        <v>68</v>
      </c>
      <c r="C3" s="58" t="s">
        <v>72</v>
      </c>
      <c r="D3" s="58" t="s">
        <v>69</v>
      </c>
      <c r="E3" s="58" t="s">
        <v>70</v>
      </c>
      <c r="F3" s="59" t="s">
        <v>71</v>
      </c>
      <c r="G3" s="5"/>
    </row>
    <row r="4" spans="1:9" ht="145.80000000000001" x14ac:dyDescent="0.2">
      <c r="A4" s="55"/>
      <c r="B4" s="87">
        <v>43972</v>
      </c>
      <c r="C4" s="88" t="s">
        <v>212</v>
      </c>
      <c r="D4" s="91" t="s">
        <v>217</v>
      </c>
      <c r="E4" s="88" t="s">
        <v>66</v>
      </c>
      <c r="F4" s="73" t="s">
        <v>430</v>
      </c>
    </row>
    <row r="5" spans="1:9" ht="32.4" x14ac:dyDescent="0.2">
      <c r="A5" s="55"/>
      <c r="B5" s="87">
        <v>44554</v>
      </c>
      <c r="C5" s="236" t="s">
        <v>436</v>
      </c>
      <c r="D5" s="91" t="s">
        <v>217</v>
      </c>
      <c r="E5" s="236" t="s">
        <v>437</v>
      </c>
      <c r="F5" s="73" t="s">
        <v>443</v>
      </c>
    </row>
    <row r="6" spans="1:9" ht="32.4" x14ac:dyDescent="0.2">
      <c r="A6" s="55"/>
      <c r="B6" s="87">
        <v>44578</v>
      </c>
      <c r="C6" s="236" t="s">
        <v>442</v>
      </c>
      <c r="D6" s="91" t="s">
        <v>217</v>
      </c>
      <c r="E6" s="236" t="s">
        <v>25</v>
      </c>
      <c r="F6" s="73" t="s">
        <v>448</v>
      </c>
    </row>
    <row r="7" spans="1:9" ht="32.4" x14ac:dyDescent="0.2">
      <c r="A7" s="55"/>
      <c r="B7" s="87">
        <v>44649</v>
      </c>
      <c r="C7" s="236" t="s">
        <v>214</v>
      </c>
      <c r="D7" s="91" t="s">
        <v>217</v>
      </c>
      <c r="E7" s="236" t="s">
        <v>25</v>
      </c>
      <c r="F7" s="73" t="s">
        <v>449</v>
      </c>
    </row>
    <row r="8" spans="1:9" ht="97.2" x14ac:dyDescent="0.2">
      <c r="A8" s="55"/>
      <c r="B8" s="87">
        <v>44770</v>
      </c>
      <c r="C8" s="236" t="s">
        <v>452</v>
      </c>
      <c r="D8" s="91" t="s">
        <v>217</v>
      </c>
      <c r="E8" s="236" t="s">
        <v>25</v>
      </c>
      <c r="F8" s="73" t="s">
        <v>466</v>
      </c>
    </row>
    <row r="9" spans="1:9" x14ac:dyDescent="0.2">
      <c r="A9" s="55"/>
      <c r="B9" s="87"/>
      <c r="C9" s="236"/>
      <c r="D9" s="237"/>
      <c r="E9" s="236"/>
      <c r="F9" s="73"/>
    </row>
    <row r="10" spans="1:9" x14ac:dyDescent="0.2">
      <c r="A10" s="55"/>
      <c r="B10" s="87"/>
      <c r="C10" s="236"/>
      <c r="D10" s="237"/>
      <c r="E10" s="236"/>
      <c r="F10" s="73"/>
    </row>
    <row r="11" spans="1:9" x14ac:dyDescent="0.2">
      <c r="A11" s="55"/>
      <c r="B11" s="87"/>
      <c r="C11" s="88"/>
      <c r="D11" s="88"/>
      <c r="E11" s="88"/>
      <c r="F11" s="68"/>
    </row>
    <row r="12" spans="1:9" ht="18" thickBot="1" x14ac:dyDescent="0.25">
      <c r="A12" s="55"/>
      <c r="B12" s="90"/>
      <c r="C12" s="89"/>
      <c r="D12" s="89"/>
      <c r="E12" s="89"/>
      <c r="F12" s="26"/>
      <c r="I12" s="8"/>
    </row>
    <row r="13" spans="1:9" x14ac:dyDescent="0.2">
      <c r="C13" s="24"/>
      <c r="D13" s="24"/>
      <c r="E13" s="24"/>
    </row>
    <row r="14" spans="1:9" x14ac:dyDescent="0.2">
      <c r="D14" s="54"/>
    </row>
    <row r="25" spans="4:4" x14ac:dyDescent="0.2">
      <c r="D25" s="54"/>
    </row>
    <row r="26" spans="4:4" x14ac:dyDescent="0.2">
      <c r="D26" s="54"/>
    </row>
    <row r="27" spans="4:4" x14ac:dyDescent="0.2">
      <c r="D27" s="54"/>
    </row>
    <row r="28" spans="4:4" x14ac:dyDescent="0.2">
      <c r="D28" s="54"/>
    </row>
    <row r="29" spans="4:4" x14ac:dyDescent="0.2">
      <c r="D29" s="54"/>
    </row>
    <row r="30" spans="4:4" x14ac:dyDescent="0.2">
      <c r="D30" s="54"/>
    </row>
    <row r="31" spans="4:4" x14ac:dyDescent="0.2">
      <c r="D31" s="54"/>
    </row>
    <row r="32" spans="4:4" x14ac:dyDescent="0.2">
      <c r="D32" s="54"/>
    </row>
    <row r="33" spans="4:4" x14ac:dyDescent="0.2">
      <c r="D33" s="54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201"/>
  <sheetViews>
    <sheetView zoomScaleNormal="100" workbookViewId="0">
      <pane xSplit="8" topLeftCell="I1" activePane="topRight" state="frozen"/>
      <selection pane="topRight"/>
    </sheetView>
  </sheetViews>
  <sheetFormatPr defaultColWidth="9" defaultRowHeight="13.8" x14ac:dyDescent="0.2"/>
  <cols>
    <col min="1" max="1" width="44.6640625" style="92" customWidth="1"/>
    <col min="2" max="2" width="9.88671875" style="100" customWidth="1"/>
    <col min="3" max="3" width="6.88671875" style="100" customWidth="1"/>
    <col min="4" max="4" width="3.33203125" style="95" customWidth="1"/>
    <col min="5" max="5" width="9" style="96"/>
    <col min="6" max="6" width="5.33203125" style="96" customWidth="1"/>
    <col min="7" max="7" width="8.33203125" style="96" bestFit="1" customWidth="1"/>
    <col min="8" max="8" width="5.33203125" style="97" customWidth="1"/>
    <col min="9" max="9" width="3.77734375" style="98" customWidth="1"/>
    <col min="10" max="56" width="9.109375" style="95" customWidth="1"/>
    <col min="57" max="16384" width="9" style="95"/>
  </cols>
  <sheetData>
    <row r="1" spans="1:9" ht="15.75" customHeight="1" x14ac:dyDescent="0.2">
      <c r="B1" s="93"/>
      <c r="C1" s="94"/>
    </row>
    <row r="2" spans="1:9" ht="12.75" customHeight="1" x14ac:dyDescent="0.2">
      <c r="B2" s="93"/>
      <c r="C2" s="94"/>
    </row>
    <row r="4" spans="1:9" ht="15" x14ac:dyDescent="0.2">
      <c r="A4" s="99" t="s">
        <v>254</v>
      </c>
    </row>
    <row r="5" spans="1:9" ht="15" x14ac:dyDescent="0.2">
      <c r="A5" s="99"/>
      <c r="E5" s="101"/>
      <c r="F5" s="102" t="s">
        <v>255</v>
      </c>
    </row>
    <row r="6" spans="1:9" x14ac:dyDescent="0.2">
      <c r="E6" s="95"/>
      <c r="F6" s="95"/>
    </row>
    <row r="7" spans="1:9" ht="14.4" x14ac:dyDescent="0.2">
      <c r="E7" s="103"/>
      <c r="F7" s="102" t="s">
        <v>256</v>
      </c>
    </row>
    <row r="8" spans="1:9" x14ac:dyDescent="0.2">
      <c r="E8" s="95"/>
      <c r="F8" s="95"/>
      <c r="I8" s="95"/>
    </row>
    <row r="9" spans="1:9" ht="14.4" x14ac:dyDescent="0.2">
      <c r="E9" s="104"/>
      <c r="F9" s="102" t="s">
        <v>257</v>
      </c>
    </row>
    <row r="10" spans="1:9" ht="14.4" thickBot="1" x14ac:dyDescent="0.25">
      <c r="E10" s="105"/>
      <c r="F10" s="106" t="s">
        <v>258</v>
      </c>
    </row>
    <row r="11" spans="1:9" ht="15" thickTop="1" thickBot="1" x14ac:dyDescent="0.25">
      <c r="E11" s="107"/>
      <c r="F11" s="107"/>
      <c r="G11" s="107"/>
      <c r="H11" s="108"/>
      <c r="I11" s="109"/>
    </row>
    <row r="12" spans="1:9" ht="15" thickTop="1" thickBot="1" x14ac:dyDescent="0.25">
      <c r="I12" s="110"/>
    </row>
    <row r="13" spans="1:9" x14ac:dyDescent="0.2">
      <c r="E13" s="111" t="s">
        <v>259</v>
      </c>
      <c r="F13" s="112"/>
      <c r="G13" s="112"/>
      <c r="H13" s="113"/>
      <c r="I13" s="114"/>
    </row>
    <row r="14" spans="1:9" x14ac:dyDescent="0.2">
      <c r="A14" s="115"/>
      <c r="E14" s="116"/>
      <c r="F14" s="117" t="s">
        <v>260</v>
      </c>
      <c r="G14" s="118"/>
      <c r="H14" s="119"/>
      <c r="I14" s="114"/>
    </row>
    <row r="15" spans="1:9" x14ac:dyDescent="0.2">
      <c r="A15" s="120"/>
      <c r="B15" s="121"/>
      <c r="C15" s="122"/>
      <c r="E15" s="116"/>
      <c r="F15" s="123" t="s">
        <v>261</v>
      </c>
      <c r="G15" s="124"/>
      <c r="H15" s="125"/>
      <c r="I15" s="114"/>
    </row>
    <row r="16" spans="1:9" x14ac:dyDescent="0.2">
      <c r="A16" s="126"/>
      <c r="B16" s="127"/>
      <c r="C16" s="127"/>
      <c r="E16" s="128"/>
      <c r="F16" s="129" t="s">
        <v>262</v>
      </c>
      <c r="G16" s="118"/>
      <c r="H16" s="119"/>
      <c r="I16" s="114"/>
    </row>
    <row r="17" spans="1:10" x14ac:dyDescent="0.2">
      <c r="A17" s="130"/>
      <c r="E17" s="131"/>
      <c r="F17" s="132" t="s">
        <v>263</v>
      </c>
      <c r="G17" s="133"/>
      <c r="H17" s="134"/>
      <c r="I17" s="114"/>
      <c r="J17" s="135"/>
    </row>
    <row r="18" spans="1:10" x14ac:dyDescent="0.2">
      <c r="A18" s="136" t="s">
        <v>264</v>
      </c>
      <c r="B18" s="137" t="s">
        <v>265</v>
      </c>
      <c r="C18" s="137" t="s">
        <v>266</v>
      </c>
      <c r="E18" s="131"/>
      <c r="F18" s="138"/>
      <c r="G18" s="139" t="s">
        <v>267</v>
      </c>
      <c r="H18" s="140" t="s">
        <v>268</v>
      </c>
      <c r="I18" s="114"/>
    </row>
    <row r="19" spans="1:10" x14ac:dyDescent="0.2">
      <c r="A19" s="141" t="s">
        <v>243</v>
      </c>
      <c r="B19" s="142" t="s">
        <v>394</v>
      </c>
      <c r="C19" s="142" t="s">
        <v>269</v>
      </c>
      <c r="E19" s="131"/>
      <c r="F19" s="138"/>
      <c r="G19" s="143" t="s">
        <v>270</v>
      </c>
      <c r="H19" s="238" t="s">
        <v>405</v>
      </c>
      <c r="I19" s="145"/>
      <c r="J19" s="135"/>
    </row>
    <row r="20" spans="1:10" x14ac:dyDescent="0.2">
      <c r="A20" s="141" t="s">
        <v>243</v>
      </c>
      <c r="B20" s="142" t="s">
        <v>342</v>
      </c>
      <c r="C20" s="142" t="s">
        <v>269</v>
      </c>
      <c r="E20" s="131"/>
      <c r="F20" s="138"/>
      <c r="G20" s="143" t="s">
        <v>271</v>
      </c>
      <c r="H20" s="149" t="s">
        <v>342</v>
      </c>
      <c r="I20" s="145"/>
      <c r="J20" s="135"/>
    </row>
    <row r="21" spans="1:10" x14ac:dyDescent="0.2">
      <c r="A21" s="146"/>
      <c r="B21" s="147"/>
      <c r="C21" s="147"/>
      <c r="D21" s="146"/>
      <c r="E21" s="131"/>
      <c r="F21" s="138"/>
      <c r="G21" s="148"/>
      <c r="H21" s="149"/>
      <c r="I21" s="150"/>
    </row>
    <row r="22" spans="1:10" x14ac:dyDescent="0.2">
      <c r="A22" s="146"/>
      <c r="B22" s="147"/>
      <c r="C22" s="147"/>
      <c r="D22" s="146"/>
      <c r="E22" s="131"/>
      <c r="F22" s="138"/>
      <c r="G22" s="148"/>
      <c r="H22" s="149"/>
      <c r="I22" s="150"/>
    </row>
    <row r="23" spans="1:10" x14ac:dyDescent="0.2">
      <c r="A23" s="146"/>
      <c r="B23" s="147"/>
      <c r="C23" s="147"/>
      <c r="D23" s="146"/>
      <c r="E23" s="131"/>
      <c r="F23" s="132" t="s">
        <v>244</v>
      </c>
      <c r="G23" s="133"/>
      <c r="H23" s="134"/>
      <c r="I23" s="150"/>
    </row>
    <row r="24" spans="1:10" x14ac:dyDescent="0.2">
      <c r="A24" s="136" t="s">
        <v>264</v>
      </c>
      <c r="B24" s="137" t="s">
        <v>272</v>
      </c>
      <c r="C24" s="137" t="s">
        <v>273</v>
      </c>
      <c r="E24" s="131"/>
      <c r="F24" s="138"/>
      <c r="G24" s="139" t="s">
        <v>267</v>
      </c>
      <c r="H24" s="140" t="s">
        <v>268</v>
      </c>
      <c r="I24" s="150"/>
    </row>
    <row r="25" spans="1:10" x14ac:dyDescent="0.2">
      <c r="A25" s="285" t="s">
        <v>159</v>
      </c>
      <c r="B25" s="151" t="s">
        <v>342</v>
      </c>
      <c r="C25" s="152" t="s">
        <v>274</v>
      </c>
      <c r="D25" s="153"/>
      <c r="E25" s="131"/>
      <c r="F25" s="154"/>
      <c r="G25" s="143" t="s">
        <v>275</v>
      </c>
      <c r="H25" s="233" t="s">
        <v>357</v>
      </c>
      <c r="I25" s="145"/>
      <c r="J25" s="135"/>
    </row>
    <row r="26" spans="1:10" x14ac:dyDescent="0.2">
      <c r="A26" s="285" t="s">
        <v>159</v>
      </c>
      <c r="B26" s="151" t="s">
        <v>342</v>
      </c>
      <c r="C26" s="152" t="s">
        <v>274</v>
      </c>
      <c r="D26" s="153"/>
      <c r="E26" s="131"/>
      <c r="F26" s="154"/>
      <c r="G26" s="143" t="s">
        <v>276</v>
      </c>
      <c r="H26" s="233" t="s">
        <v>358</v>
      </c>
      <c r="I26" s="145"/>
      <c r="J26" s="135"/>
    </row>
    <row r="27" spans="1:10" x14ac:dyDescent="0.2">
      <c r="A27" s="285" t="s">
        <v>159</v>
      </c>
      <c r="B27" s="151" t="s">
        <v>348</v>
      </c>
      <c r="C27" s="152" t="s">
        <v>274</v>
      </c>
      <c r="D27" s="153"/>
      <c r="E27" s="131"/>
      <c r="F27" s="154"/>
      <c r="G27" s="143" t="s">
        <v>277</v>
      </c>
      <c r="H27" s="233" t="s">
        <v>248</v>
      </c>
      <c r="I27" s="145"/>
      <c r="J27" s="135"/>
    </row>
    <row r="28" spans="1:10" x14ac:dyDescent="0.2">
      <c r="A28" s="285" t="s">
        <v>159</v>
      </c>
      <c r="B28" s="151" t="s">
        <v>349</v>
      </c>
      <c r="C28" s="152" t="s">
        <v>274</v>
      </c>
      <c r="D28" s="153"/>
      <c r="E28" s="131"/>
      <c r="F28" s="154"/>
      <c r="G28" s="143" t="s">
        <v>278</v>
      </c>
      <c r="H28" s="233" t="s">
        <v>249</v>
      </c>
      <c r="I28" s="145"/>
      <c r="J28" s="135"/>
    </row>
    <row r="29" spans="1:10" x14ac:dyDescent="0.2">
      <c r="A29" s="285" t="s">
        <v>159</v>
      </c>
      <c r="B29" s="151" t="s">
        <v>250</v>
      </c>
      <c r="C29" s="152" t="s">
        <v>274</v>
      </c>
      <c r="D29" s="153"/>
      <c r="E29" s="131"/>
      <c r="F29" s="154"/>
      <c r="G29" s="143" t="s">
        <v>279</v>
      </c>
      <c r="H29" s="233" t="s">
        <v>251</v>
      </c>
      <c r="I29" s="145"/>
      <c r="J29" s="135"/>
    </row>
    <row r="30" spans="1:10" x14ac:dyDescent="0.2">
      <c r="A30" s="285" t="s">
        <v>159</v>
      </c>
      <c r="B30" s="151" t="s">
        <v>342</v>
      </c>
      <c r="C30" s="152" t="s">
        <v>274</v>
      </c>
      <c r="D30" s="153"/>
      <c r="E30" s="131"/>
      <c r="F30" s="154"/>
      <c r="G30" s="143" t="s">
        <v>280</v>
      </c>
      <c r="H30" s="233" t="s">
        <v>252</v>
      </c>
      <c r="I30" s="145"/>
      <c r="J30" s="135"/>
    </row>
    <row r="31" spans="1:10" x14ac:dyDescent="0.2">
      <c r="A31" s="285" t="s">
        <v>159</v>
      </c>
      <c r="B31" s="151" t="s">
        <v>350</v>
      </c>
      <c r="C31" s="152" t="s">
        <v>274</v>
      </c>
      <c r="D31" s="153"/>
      <c r="E31" s="131"/>
      <c r="F31" s="154"/>
      <c r="G31" s="143" t="s">
        <v>281</v>
      </c>
      <c r="H31" s="233" t="s">
        <v>342</v>
      </c>
      <c r="I31" s="145"/>
      <c r="J31" s="135"/>
    </row>
    <row r="32" spans="1:10" x14ac:dyDescent="0.2">
      <c r="A32" s="285" t="s">
        <v>159</v>
      </c>
      <c r="B32" s="151" t="s">
        <v>350</v>
      </c>
      <c r="C32" s="152" t="s">
        <v>274</v>
      </c>
      <c r="D32" s="153"/>
      <c r="E32" s="131"/>
      <c r="F32" s="154"/>
      <c r="G32" s="143" t="s">
        <v>282</v>
      </c>
      <c r="H32" s="233" t="s">
        <v>246</v>
      </c>
      <c r="I32" s="145"/>
      <c r="J32" s="135"/>
    </row>
    <row r="33" spans="1:10" x14ac:dyDescent="0.2">
      <c r="A33" s="285" t="s">
        <v>159</v>
      </c>
      <c r="B33" s="151" t="s">
        <v>351</v>
      </c>
      <c r="C33" s="152" t="s">
        <v>274</v>
      </c>
      <c r="D33" s="153"/>
      <c r="E33" s="131"/>
      <c r="F33" s="154"/>
      <c r="G33" s="143" t="s">
        <v>283</v>
      </c>
      <c r="H33" s="233" t="s">
        <v>342</v>
      </c>
      <c r="I33" s="145"/>
      <c r="J33" s="135"/>
    </row>
    <row r="34" spans="1:10" x14ac:dyDescent="0.2">
      <c r="A34" s="285" t="s">
        <v>159</v>
      </c>
      <c r="B34" s="151" t="s">
        <v>350</v>
      </c>
      <c r="C34" s="152" t="s">
        <v>274</v>
      </c>
      <c r="D34" s="153"/>
      <c r="E34" s="131"/>
      <c r="F34" s="154"/>
      <c r="G34" s="143" t="s">
        <v>284</v>
      </c>
      <c r="H34" s="233" t="s">
        <v>342</v>
      </c>
      <c r="I34" s="145"/>
      <c r="J34" s="135"/>
    </row>
    <row r="35" spans="1:10" x14ac:dyDescent="0.2">
      <c r="A35" s="285" t="s">
        <v>159</v>
      </c>
      <c r="B35" s="151" t="s">
        <v>352</v>
      </c>
      <c r="C35" s="152" t="s">
        <v>274</v>
      </c>
      <c r="D35" s="153"/>
      <c r="E35" s="131"/>
      <c r="F35" s="154"/>
      <c r="G35" s="143" t="s">
        <v>285</v>
      </c>
      <c r="H35" s="233" t="s">
        <v>359</v>
      </c>
      <c r="I35" s="145"/>
      <c r="J35" s="135"/>
    </row>
    <row r="36" spans="1:10" x14ac:dyDescent="0.2">
      <c r="A36" s="285" t="s">
        <v>159</v>
      </c>
      <c r="B36" s="151" t="s">
        <v>353</v>
      </c>
      <c r="C36" s="152" t="s">
        <v>274</v>
      </c>
      <c r="D36" s="153"/>
      <c r="E36" s="131"/>
      <c r="F36" s="154"/>
      <c r="G36" s="143" t="s">
        <v>286</v>
      </c>
      <c r="H36" s="233" t="s">
        <v>360</v>
      </c>
      <c r="I36" s="145"/>
      <c r="J36" s="135"/>
    </row>
    <row r="37" spans="1:10" x14ac:dyDescent="0.2">
      <c r="A37" s="285" t="s">
        <v>159</v>
      </c>
      <c r="B37" s="151" t="s">
        <v>353</v>
      </c>
      <c r="C37" s="152" t="s">
        <v>274</v>
      </c>
      <c r="D37" s="153"/>
      <c r="E37" s="131"/>
      <c r="F37" s="154"/>
      <c r="G37" s="143" t="s">
        <v>287</v>
      </c>
      <c r="H37" s="233" t="s">
        <v>360</v>
      </c>
      <c r="I37" s="145"/>
      <c r="J37" s="135"/>
    </row>
    <row r="38" spans="1:10" x14ac:dyDescent="0.2">
      <c r="A38" s="285" t="s">
        <v>159</v>
      </c>
      <c r="B38" s="151" t="s">
        <v>353</v>
      </c>
      <c r="C38" s="152" t="s">
        <v>274</v>
      </c>
      <c r="D38" s="153"/>
      <c r="E38" s="131"/>
      <c r="F38" s="154"/>
      <c r="G38" s="143" t="s">
        <v>288</v>
      </c>
      <c r="H38" s="233" t="s">
        <v>360</v>
      </c>
      <c r="I38" s="145"/>
      <c r="J38" s="135"/>
    </row>
    <row r="39" spans="1:10" x14ac:dyDescent="0.2">
      <c r="A39" s="285" t="s">
        <v>159</v>
      </c>
      <c r="B39" s="151" t="s">
        <v>350</v>
      </c>
      <c r="C39" s="152" t="s">
        <v>274</v>
      </c>
      <c r="D39" s="153"/>
      <c r="E39" s="131"/>
      <c r="F39" s="154"/>
      <c r="G39" s="143" t="s">
        <v>289</v>
      </c>
      <c r="H39" s="233" t="s">
        <v>248</v>
      </c>
      <c r="I39" s="145"/>
      <c r="J39" s="135"/>
    </row>
    <row r="40" spans="1:10" x14ac:dyDescent="0.2">
      <c r="A40" s="285" t="s">
        <v>159</v>
      </c>
      <c r="B40" s="151" t="s">
        <v>350</v>
      </c>
      <c r="C40" s="152" t="s">
        <v>274</v>
      </c>
      <c r="D40" s="153"/>
      <c r="E40" s="131"/>
      <c r="F40" s="154"/>
      <c r="G40" s="143" t="s">
        <v>290</v>
      </c>
      <c r="H40" s="233" t="s">
        <v>246</v>
      </c>
      <c r="I40" s="145"/>
      <c r="J40" s="135"/>
    </row>
    <row r="41" spans="1:10" x14ac:dyDescent="0.2">
      <c r="A41" s="285" t="s">
        <v>159</v>
      </c>
      <c r="B41" s="151" t="s">
        <v>350</v>
      </c>
      <c r="C41" s="152" t="s">
        <v>274</v>
      </c>
      <c r="D41" s="153"/>
      <c r="E41" s="131"/>
      <c r="F41" s="154"/>
      <c r="G41" s="143" t="s">
        <v>291</v>
      </c>
      <c r="H41" s="233" t="s">
        <v>361</v>
      </c>
      <c r="I41" s="145"/>
      <c r="J41" s="135"/>
    </row>
    <row r="42" spans="1:10" x14ac:dyDescent="0.2">
      <c r="A42" s="285" t="s">
        <v>159</v>
      </c>
      <c r="B42" s="151" t="s">
        <v>342</v>
      </c>
      <c r="C42" s="152" t="s">
        <v>274</v>
      </c>
      <c r="D42" s="153"/>
      <c r="E42" s="131"/>
      <c r="F42" s="154"/>
      <c r="G42" s="143" t="s">
        <v>292</v>
      </c>
      <c r="H42" s="233" t="s">
        <v>362</v>
      </c>
      <c r="I42" s="145"/>
      <c r="J42" s="135"/>
    </row>
    <row r="43" spans="1:10" x14ac:dyDescent="0.2">
      <c r="A43" s="285" t="s">
        <v>159</v>
      </c>
      <c r="B43" s="151" t="s">
        <v>342</v>
      </c>
      <c r="C43" s="152" t="s">
        <v>274</v>
      </c>
      <c r="D43" s="153"/>
      <c r="E43" s="131"/>
      <c r="F43" s="154"/>
      <c r="G43" s="143" t="s">
        <v>293</v>
      </c>
      <c r="H43" s="233" t="s">
        <v>362</v>
      </c>
      <c r="I43" s="145"/>
      <c r="J43" s="135"/>
    </row>
    <row r="44" spans="1:10" x14ac:dyDescent="0.2">
      <c r="A44" s="285" t="s">
        <v>159</v>
      </c>
      <c r="B44" s="151" t="s">
        <v>342</v>
      </c>
      <c r="C44" s="152" t="s">
        <v>274</v>
      </c>
      <c r="D44" s="153"/>
      <c r="E44" s="131"/>
      <c r="F44" s="154"/>
      <c r="G44" s="143" t="s">
        <v>294</v>
      </c>
      <c r="H44" s="233" t="s">
        <v>363</v>
      </c>
      <c r="I44" s="145"/>
      <c r="J44" s="135"/>
    </row>
    <row r="45" spans="1:10" x14ac:dyDescent="0.2">
      <c r="A45" s="285" t="s">
        <v>159</v>
      </c>
      <c r="B45" s="151" t="s">
        <v>342</v>
      </c>
      <c r="C45" s="152" t="s">
        <v>274</v>
      </c>
      <c r="D45" s="153"/>
      <c r="E45" s="131"/>
      <c r="F45" s="154"/>
      <c r="G45" s="143" t="s">
        <v>295</v>
      </c>
      <c r="H45" s="233" t="s">
        <v>363</v>
      </c>
      <c r="I45" s="145"/>
      <c r="J45" s="135"/>
    </row>
    <row r="46" spans="1:10" x14ac:dyDescent="0.2">
      <c r="A46" s="285" t="s">
        <v>159</v>
      </c>
      <c r="B46" s="151" t="s">
        <v>342</v>
      </c>
      <c r="C46" s="152" t="s">
        <v>274</v>
      </c>
      <c r="D46" s="153"/>
      <c r="E46" s="131"/>
      <c r="F46" s="154"/>
      <c r="G46" s="143" t="s">
        <v>296</v>
      </c>
      <c r="H46" s="233" t="s">
        <v>247</v>
      </c>
      <c r="I46" s="145"/>
      <c r="J46" s="135"/>
    </row>
    <row r="47" spans="1:10" x14ac:dyDescent="0.2">
      <c r="A47" s="285" t="s">
        <v>159</v>
      </c>
      <c r="B47" s="151" t="s">
        <v>342</v>
      </c>
      <c r="C47" s="152" t="s">
        <v>274</v>
      </c>
      <c r="D47" s="153"/>
      <c r="E47" s="131"/>
      <c r="F47" s="154"/>
      <c r="G47" s="143" t="s">
        <v>297</v>
      </c>
      <c r="H47" s="233" t="s">
        <v>364</v>
      </c>
      <c r="I47" s="145"/>
      <c r="J47" s="135"/>
    </row>
    <row r="48" spans="1:10" x14ac:dyDescent="0.2">
      <c r="A48" s="285" t="s">
        <v>159</v>
      </c>
      <c r="B48" s="151" t="s">
        <v>342</v>
      </c>
      <c r="C48" s="152" t="s">
        <v>274</v>
      </c>
      <c r="D48" s="153"/>
      <c r="E48" s="131"/>
      <c r="F48" s="154"/>
      <c r="G48" s="143" t="s">
        <v>298</v>
      </c>
      <c r="H48" s="233" t="s">
        <v>364</v>
      </c>
      <c r="I48" s="145"/>
      <c r="J48" s="135"/>
    </row>
    <row r="49" spans="1:56" x14ac:dyDescent="0.2">
      <c r="A49" s="285" t="s">
        <v>159</v>
      </c>
      <c r="B49" s="151" t="s">
        <v>342</v>
      </c>
      <c r="C49" s="152" t="s">
        <v>274</v>
      </c>
      <c r="D49" s="153"/>
      <c r="E49" s="131"/>
      <c r="F49" s="154"/>
      <c r="G49" s="143" t="s">
        <v>299</v>
      </c>
      <c r="H49" s="233" t="s">
        <v>364</v>
      </c>
      <c r="I49" s="145"/>
      <c r="J49" s="135"/>
    </row>
    <row r="50" spans="1:56" x14ac:dyDescent="0.2">
      <c r="A50" s="285" t="s">
        <v>159</v>
      </c>
      <c r="B50" s="151" t="s">
        <v>342</v>
      </c>
      <c r="C50" s="152" t="s">
        <v>274</v>
      </c>
      <c r="D50" s="153"/>
      <c r="E50" s="131"/>
      <c r="F50" s="154"/>
      <c r="G50" s="143" t="s">
        <v>300</v>
      </c>
      <c r="H50" s="233" t="s">
        <v>353</v>
      </c>
      <c r="I50" s="145"/>
      <c r="J50" s="135"/>
    </row>
    <row r="51" spans="1:56" x14ac:dyDescent="0.2">
      <c r="A51" s="285" t="s">
        <v>159</v>
      </c>
      <c r="B51" s="151" t="s">
        <v>342</v>
      </c>
      <c r="C51" s="152" t="s">
        <v>274</v>
      </c>
      <c r="D51" s="153"/>
      <c r="E51" s="131"/>
      <c r="F51" s="154"/>
      <c r="G51" s="143" t="s">
        <v>301</v>
      </c>
      <c r="H51" s="233" t="s">
        <v>361</v>
      </c>
      <c r="I51" s="145"/>
      <c r="J51" s="135"/>
    </row>
    <row r="52" spans="1:56" x14ac:dyDescent="0.2">
      <c r="A52" s="285" t="s">
        <v>159</v>
      </c>
      <c r="B52" s="151" t="s">
        <v>342</v>
      </c>
      <c r="C52" s="152" t="s">
        <v>274</v>
      </c>
      <c r="D52" s="153"/>
      <c r="E52" s="131"/>
      <c r="F52" s="154"/>
      <c r="G52" s="143" t="s">
        <v>302</v>
      </c>
      <c r="H52" s="233" t="s">
        <v>361</v>
      </c>
      <c r="I52" s="145"/>
      <c r="J52" s="135"/>
    </row>
    <row r="53" spans="1:56" x14ac:dyDescent="0.2">
      <c r="A53" s="285" t="s">
        <v>159</v>
      </c>
      <c r="B53" s="151" t="s">
        <v>342</v>
      </c>
      <c r="C53" s="152" t="s">
        <v>274</v>
      </c>
      <c r="D53" s="153"/>
      <c r="E53" s="131"/>
      <c r="F53" s="154"/>
      <c r="G53" s="143" t="s">
        <v>303</v>
      </c>
      <c r="H53" s="233" t="s">
        <v>361</v>
      </c>
      <c r="I53" s="145"/>
      <c r="J53" s="135"/>
    </row>
    <row r="54" spans="1:56" x14ac:dyDescent="0.2">
      <c r="A54" s="285" t="s">
        <v>159</v>
      </c>
      <c r="B54" s="151" t="s">
        <v>342</v>
      </c>
      <c r="C54" s="152" t="s">
        <v>274</v>
      </c>
      <c r="D54" s="153"/>
      <c r="E54" s="131"/>
      <c r="F54" s="154"/>
      <c r="G54" s="143" t="s">
        <v>304</v>
      </c>
      <c r="H54" s="233" t="s">
        <v>365</v>
      </c>
      <c r="I54" s="145"/>
      <c r="J54" s="135"/>
    </row>
    <row r="55" spans="1:56" x14ac:dyDescent="0.2">
      <c r="A55" s="285" t="s">
        <v>159</v>
      </c>
      <c r="B55" s="151" t="s">
        <v>342</v>
      </c>
      <c r="C55" s="152" t="s">
        <v>274</v>
      </c>
      <c r="D55" s="153"/>
      <c r="E55" s="131"/>
      <c r="F55" s="154"/>
      <c r="G55" s="143" t="s">
        <v>305</v>
      </c>
      <c r="H55" s="233" t="s">
        <v>350</v>
      </c>
      <c r="I55" s="145"/>
      <c r="J55" s="135"/>
    </row>
    <row r="56" spans="1:56" x14ac:dyDescent="0.2">
      <c r="A56" s="285" t="s">
        <v>159</v>
      </c>
      <c r="B56" s="151" t="s">
        <v>342</v>
      </c>
      <c r="C56" s="152" t="s">
        <v>274</v>
      </c>
      <c r="D56" s="153"/>
      <c r="E56" s="131"/>
      <c r="F56" s="154"/>
      <c r="G56" s="143" t="s">
        <v>306</v>
      </c>
      <c r="H56" s="233" t="s">
        <v>350</v>
      </c>
      <c r="I56" s="145"/>
      <c r="J56" s="135"/>
    </row>
    <row r="57" spans="1:56" x14ac:dyDescent="0.2">
      <c r="A57" s="285" t="s">
        <v>159</v>
      </c>
      <c r="B57" s="151" t="s">
        <v>342</v>
      </c>
      <c r="C57" s="152" t="s">
        <v>274</v>
      </c>
      <c r="D57" s="153"/>
      <c r="E57" s="131"/>
      <c r="F57" s="154"/>
      <c r="G57" s="143" t="s">
        <v>307</v>
      </c>
      <c r="H57" s="233" t="s">
        <v>353</v>
      </c>
      <c r="I57" s="145"/>
      <c r="J57" s="135"/>
    </row>
    <row r="58" spans="1:56" x14ac:dyDescent="0.2">
      <c r="A58" s="285" t="s">
        <v>159</v>
      </c>
      <c r="B58" s="151" t="s">
        <v>342</v>
      </c>
      <c r="C58" s="152" t="s">
        <v>274</v>
      </c>
      <c r="D58" s="153"/>
      <c r="E58" s="131"/>
      <c r="F58" s="154"/>
      <c r="G58" s="143" t="s">
        <v>308</v>
      </c>
      <c r="H58" s="233" t="s">
        <v>338</v>
      </c>
      <c r="I58" s="145"/>
      <c r="J58" s="135"/>
    </row>
    <row r="59" spans="1:56" x14ac:dyDescent="0.2">
      <c r="A59" s="285" t="s">
        <v>159</v>
      </c>
      <c r="B59" s="151" t="s">
        <v>342</v>
      </c>
      <c r="C59" s="152" t="s">
        <v>274</v>
      </c>
      <c r="D59" s="153"/>
      <c r="E59" s="131"/>
      <c r="F59" s="154"/>
      <c r="G59" s="143" t="s">
        <v>309</v>
      </c>
      <c r="H59" s="233" t="s">
        <v>338</v>
      </c>
      <c r="I59" s="145"/>
      <c r="J59" s="135"/>
    </row>
    <row r="60" spans="1:56" x14ac:dyDescent="0.2">
      <c r="A60" s="146"/>
      <c r="B60" s="147"/>
      <c r="C60" s="147"/>
      <c r="E60" s="131"/>
      <c r="F60" s="155"/>
      <c r="G60" s="143"/>
      <c r="H60" s="144"/>
      <c r="I60" s="156"/>
    </row>
    <row r="61" spans="1:56" x14ac:dyDescent="0.2">
      <c r="A61" s="146"/>
      <c r="B61" s="147"/>
      <c r="C61" s="147"/>
      <c r="D61" s="146"/>
      <c r="E61" s="131"/>
      <c r="F61" s="155"/>
      <c r="G61" s="157"/>
      <c r="H61" s="144"/>
      <c r="I61" s="156"/>
    </row>
    <row r="62" spans="1:56" ht="14.4" thickBot="1" x14ac:dyDescent="0.25">
      <c r="A62" s="158"/>
      <c r="B62" s="147"/>
      <c r="C62" s="147"/>
      <c r="D62" s="159"/>
      <c r="E62" s="131"/>
      <c r="F62" s="160"/>
      <c r="G62" s="143"/>
      <c r="H62" s="149"/>
      <c r="I62" s="145"/>
    </row>
    <row r="63" spans="1:56" ht="14.4" x14ac:dyDescent="0.2">
      <c r="A63" s="161"/>
      <c r="B63" s="146"/>
      <c r="C63" s="287"/>
      <c r="E63" s="131"/>
      <c r="F63" s="162" t="s">
        <v>310</v>
      </c>
      <c r="G63" s="163"/>
      <c r="H63" s="164"/>
      <c r="I63" s="95"/>
      <c r="J63" s="165" t="s">
        <v>311</v>
      </c>
      <c r="K63" s="166"/>
      <c r="L63" s="166"/>
      <c r="M63" s="166"/>
      <c r="N63" s="166"/>
    </row>
    <row r="64" spans="1:56" x14ac:dyDescent="0.2">
      <c r="A64" s="95"/>
      <c r="B64" s="146"/>
      <c r="C64" s="287"/>
      <c r="E64" s="131"/>
      <c r="F64" s="167"/>
      <c r="G64" s="139" t="s">
        <v>267</v>
      </c>
      <c r="H64" s="140" t="s">
        <v>268</v>
      </c>
      <c r="I64" s="114"/>
      <c r="J64" s="243" t="s">
        <v>367</v>
      </c>
      <c r="K64" s="243"/>
      <c r="L64" s="243"/>
      <c r="N64" s="243" t="s">
        <v>367</v>
      </c>
      <c r="O64" s="243"/>
      <c r="P64" s="243"/>
      <c r="R64" s="243" t="s">
        <v>367</v>
      </c>
      <c r="S64" s="243"/>
      <c r="T64" s="243"/>
      <c r="V64" s="243" t="s">
        <v>367</v>
      </c>
      <c r="W64" s="243"/>
      <c r="X64" s="243"/>
      <c r="Z64" s="243" t="s">
        <v>367</v>
      </c>
      <c r="AA64" s="243"/>
      <c r="AB64" s="243"/>
      <c r="AD64" s="243" t="s">
        <v>367</v>
      </c>
      <c r="AE64" s="243"/>
      <c r="AF64" s="243"/>
      <c r="AH64" s="243" t="s">
        <v>367</v>
      </c>
      <c r="AI64" s="243"/>
      <c r="AJ64" s="243"/>
      <c r="AL64" s="243" t="s">
        <v>367</v>
      </c>
      <c r="AM64" s="243"/>
      <c r="AN64" s="243"/>
      <c r="AP64" s="243" t="s">
        <v>367</v>
      </c>
      <c r="AQ64" s="243"/>
      <c r="AR64" s="243"/>
      <c r="AT64" s="243" t="s">
        <v>367</v>
      </c>
      <c r="AU64" s="243"/>
      <c r="AV64" s="243"/>
      <c r="AX64" s="243" t="s">
        <v>367</v>
      </c>
      <c r="AY64" s="243"/>
      <c r="AZ64" s="243"/>
      <c r="BB64" s="243" t="s">
        <v>367</v>
      </c>
      <c r="BC64" s="243"/>
      <c r="BD64" s="243"/>
    </row>
    <row r="65" spans="1:56" x14ac:dyDescent="0.2">
      <c r="A65" s="168"/>
      <c r="B65" s="147"/>
      <c r="C65" s="147"/>
      <c r="E65" s="131"/>
      <c r="F65" s="167"/>
      <c r="G65" s="169" t="s">
        <v>312</v>
      </c>
      <c r="H65" s="170" t="s">
        <v>313</v>
      </c>
      <c r="I65" s="114"/>
      <c r="J65" s="240" t="s">
        <v>366</v>
      </c>
      <c r="K65" s="240"/>
      <c r="L65" s="240"/>
      <c r="N65" s="240" t="s">
        <v>369</v>
      </c>
      <c r="O65" s="240"/>
      <c r="P65" s="240"/>
      <c r="R65" s="240" t="s">
        <v>372</v>
      </c>
      <c r="S65" s="240"/>
      <c r="T65" s="240"/>
      <c r="V65" s="240" t="s">
        <v>417</v>
      </c>
      <c r="W65" s="240"/>
      <c r="X65" s="240"/>
      <c r="Z65" s="240" t="s">
        <v>420</v>
      </c>
      <c r="AA65" s="240"/>
      <c r="AB65" s="240"/>
      <c r="AD65" s="240" t="s">
        <v>423</v>
      </c>
      <c r="AE65" s="240"/>
      <c r="AF65" s="240"/>
      <c r="AH65" s="240" t="s">
        <v>434</v>
      </c>
      <c r="AI65" s="240"/>
      <c r="AJ65" s="240"/>
      <c r="AL65" s="240" t="s">
        <v>438</v>
      </c>
      <c r="AM65" s="240"/>
      <c r="AN65" s="240"/>
      <c r="AP65" s="240" t="s">
        <v>450</v>
      </c>
      <c r="AQ65" s="240"/>
      <c r="AR65" s="240"/>
      <c r="AT65" s="240" t="s">
        <v>458</v>
      </c>
      <c r="AU65" s="240"/>
      <c r="AV65" s="240"/>
      <c r="AX65" s="240" t="s">
        <v>453</v>
      </c>
      <c r="AY65" s="240"/>
      <c r="AZ65" s="240"/>
      <c r="BB65" s="240" t="s">
        <v>461</v>
      </c>
      <c r="BC65" s="240"/>
      <c r="BD65" s="240"/>
    </row>
    <row r="66" spans="1:56" x14ac:dyDescent="0.2">
      <c r="A66" s="168"/>
      <c r="B66" s="147"/>
      <c r="C66" s="147"/>
      <c r="E66" s="131"/>
      <c r="F66" s="167"/>
      <c r="G66" s="171" t="s">
        <v>313</v>
      </c>
      <c r="H66" s="172" t="s">
        <v>313</v>
      </c>
      <c r="I66" s="114"/>
      <c r="J66" s="241" t="s">
        <v>378</v>
      </c>
      <c r="K66" s="241"/>
      <c r="L66" s="241"/>
      <c r="N66" s="241" t="s">
        <v>380</v>
      </c>
      <c r="O66" s="241"/>
      <c r="P66" s="241"/>
      <c r="R66" s="241" t="s">
        <v>382</v>
      </c>
      <c r="S66" s="241"/>
      <c r="T66" s="241"/>
      <c r="V66" s="241" t="s">
        <v>390</v>
      </c>
      <c r="W66" s="241"/>
      <c r="X66" s="241"/>
      <c r="Z66" s="241" t="s">
        <v>388</v>
      </c>
      <c r="AA66" s="241"/>
      <c r="AB66" s="241"/>
      <c r="AD66" s="241" t="s">
        <v>392</v>
      </c>
      <c r="AE66" s="241"/>
      <c r="AF66" s="241"/>
      <c r="AH66" s="241" t="s">
        <v>428</v>
      </c>
      <c r="AI66" s="241"/>
      <c r="AJ66" s="241"/>
      <c r="AL66" s="241" t="s">
        <v>446</v>
      </c>
      <c r="AM66" s="241"/>
      <c r="AN66" s="241"/>
      <c r="AP66" s="241" t="s">
        <v>384</v>
      </c>
      <c r="AQ66" s="241"/>
      <c r="AR66" s="241"/>
      <c r="AT66" s="241" t="s">
        <v>467</v>
      </c>
      <c r="AU66" s="241"/>
      <c r="AV66" s="241"/>
      <c r="AX66" s="241" t="s">
        <v>455</v>
      </c>
      <c r="AY66" s="241"/>
      <c r="AZ66" s="241"/>
      <c r="BB66" s="241" t="s">
        <v>457</v>
      </c>
      <c r="BC66" s="241"/>
      <c r="BD66" s="241"/>
    </row>
    <row r="67" spans="1:56" ht="12.75" customHeight="1" x14ac:dyDescent="0.2">
      <c r="A67" s="168"/>
      <c r="B67" s="147"/>
      <c r="C67" s="147"/>
      <c r="E67" s="131"/>
      <c r="F67" s="167"/>
      <c r="G67" s="171" t="s">
        <v>313</v>
      </c>
      <c r="H67" s="172" t="s">
        <v>313</v>
      </c>
      <c r="I67" s="114"/>
      <c r="J67" s="242" t="s">
        <v>408</v>
      </c>
      <c r="K67" s="242"/>
      <c r="L67" s="242"/>
      <c r="N67" s="242" t="s">
        <v>408</v>
      </c>
      <c r="O67" s="242"/>
      <c r="P67" s="242"/>
      <c r="R67" s="242" t="s">
        <v>373</v>
      </c>
      <c r="S67" s="242"/>
      <c r="T67" s="242"/>
      <c r="V67" s="242" t="s">
        <v>418</v>
      </c>
      <c r="W67" s="242"/>
      <c r="X67" s="242"/>
      <c r="Z67" s="242" t="s">
        <v>418</v>
      </c>
      <c r="AA67" s="242"/>
      <c r="AB67" s="242"/>
      <c r="AD67" s="242" t="s">
        <v>424</v>
      </c>
      <c r="AE67" s="242"/>
      <c r="AF67" s="242"/>
      <c r="AH67" s="242" t="s">
        <v>424</v>
      </c>
      <c r="AI67" s="242"/>
      <c r="AJ67" s="242"/>
      <c r="AL67" s="242" t="s">
        <v>439</v>
      </c>
      <c r="AM67" s="242"/>
      <c r="AN67" s="242"/>
      <c r="AP67" s="242" t="s">
        <v>373</v>
      </c>
      <c r="AQ67" s="242"/>
      <c r="AR67" s="242"/>
      <c r="AT67" s="242" t="s">
        <v>408</v>
      </c>
      <c r="AU67" s="242"/>
      <c r="AV67" s="242"/>
      <c r="AX67" s="242" t="s">
        <v>408</v>
      </c>
      <c r="AY67" s="242"/>
      <c r="AZ67" s="242"/>
      <c r="BB67" s="242" t="s">
        <v>439</v>
      </c>
      <c r="BC67" s="242"/>
      <c r="BD67" s="242"/>
    </row>
    <row r="68" spans="1:56" ht="14.4" thickBot="1" x14ac:dyDescent="0.25">
      <c r="A68" s="95"/>
      <c r="B68" s="147"/>
      <c r="C68" s="147"/>
      <c r="E68" s="131"/>
      <c r="F68" s="173"/>
      <c r="G68" s="174" t="s">
        <v>313</v>
      </c>
      <c r="H68" s="175" t="s">
        <v>313</v>
      </c>
      <c r="I68" s="114"/>
      <c r="J68" s="242" t="s">
        <v>409</v>
      </c>
      <c r="K68" s="242"/>
      <c r="L68" s="242"/>
      <c r="N68" s="242" t="s">
        <v>412</v>
      </c>
      <c r="O68" s="242"/>
      <c r="P68" s="242"/>
      <c r="R68" s="242" t="s">
        <v>377</v>
      </c>
      <c r="S68" s="242"/>
      <c r="T68" s="242"/>
      <c r="V68" s="242" t="s">
        <v>370</v>
      </c>
      <c r="W68" s="242"/>
      <c r="X68" s="242"/>
      <c r="Z68" s="242" t="s">
        <v>370</v>
      </c>
      <c r="AA68" s="242"/>
      <c r="AB68" s="242"/>
      <c r="AD68" s="242" t="s">
        <v>374</v>
      </c>
      <c r="AE68" s="242"/>
      <c r="AF68" s="242"/>
      <c r="AH68" s="242" t="s">
        <v>374</v>
      </c>
      <c r="AI68" s="242"/>
      <c r="AJ68" s="242"/>
      <c r="AL68" s="242" t="s">
        <v>440</v>
      </c>
      <c r="AM68" s="242"/>
      <c r="AN68" s="242"/>
      <c r="AP68" s="242" t="s">
        <v>377</v>
      </c>
      <c r="AQ68" s="242"/>
      <c r="AR68" s="242"/>
      <c r="AT68" s="242" t="s">
        <v>409</v>
      </c>
      <c r="AU68" s="242"/>
      <c r="AV68" s="242"/>
      <c r="AX68" s="242" t="s">
        <v>412</v>
      </c>
      <c r="AY68" s="242"/>
      <c r="AZ68" s="242"/>
      <c r="BB68" s="242" t="s">
        <v>440</v>
      </c>
      <c r="BC68" s="242"/>
      <c r="BD68" s="242"/>
    </row>
    <row r="69" spans="1:56" x14ac:dyDescent="0.2">
      <c r="A69" s="177"/>
      <c r="B69" s="161"/>
      <c r="C69" s="147"/>
      <c r="D69" s="178"/>
      <c r="E69" s="128"/>
      <c r="F69" s="132" t="s">
        <v>314</v>
      </c>
      <c r="G69" s="100"/>
      <c r="H69" s="179"/>
      <c r="I69" s="145"/>
      <c r="J69" s="273" t="s">
        <v>314</v>
      </c>
      <c r="K69" s="274"/>
      <c r="L69" s="277"/>
      <c r="N69" s="273" t="s">
        <v>314</v>
      </c>
      <c r="O69" s="274"/>
      <c r="P69" s="277"/>
      <c r="R69" s="273" t="s">
        <v>314</v>
      </c>
      <c r="S69" s="274"/>
      <c r="T69" s="277"/>
      <c r="V69" s="273" t="s">
        <v>314</v>
      </c>
      <c r="W69" s="274"/>
      <c r="X69" s="277"/>
      <c r="Z69" s="273" t="s">
        <v>314</v>
      </c>
      <c r="AA69" s="274"/>
      <c r="AB69" s="277"/>
      <c r="AD69" s="273" t="s">
        <v>314</v>
      </c>
      <c r="AE69" s="274"/>
      <c r="AF69" s="277"/>
      <c r="AH69" s="273" t="s">
        <v>314</v>
      </c>
      <c r="AI69" s="274"/>
      <c r="AJ69" s="277"/>
      <c r="AL69" s="273" t="s">
        <v>314</v>
      </c>
      <c r="AM69" s="274"/>
      <c r="AN69" s="277"/>
      <c r="AP69" s="273" t="s">
        <v>314</v>
      </c>
      <c r="AQ69" s="274"/>
      <c r="AR69" s="277"/>
      <c r="AT69" s="273" t="s">
        <v>314</v>
      </c>
      <c r="AU69" s="274"/>
      <c r="AV69" s="277"/>
      <c r="AX69" s="273" t="s">
        <v>314</v>
      </c>
      <c r="AY69" s="274"/>
      <c r="AZ69" s="277"/>
      <c r="BB69" s="273" t="s">
        <v>314</v>
      </c>
      <c r="BC69" s="274"/>
      <c r="BD69" s="277"/>
    </row>
    <row r="70" spans="1:56" x14ac:dyDescent="0.2">
      <c r="A70" s="136" t="s">
        <v>264</v>
      </c>
      <c r="B70" s="137" t="s">
        <v>272</v>
      </c>
      <c r="C70" s="137" t="s">
        <v>273</v>
      </c>
      <c r="D70" s="178"/>
      <c r="E70" s="128"/>
      <c r="F70" s="138"/>
      <c r="G70" s="139" t="s">
        <v>267</v>
      </c>
      <c r="H70" s="140" t="s">
        <v>268</v>
      </c>
      <c r="I70" s="145"/>
      <c r="J70" s="138"/>
      <c r="K70" s="271" t="s">
        <v>267</v>
      </c>
      <c r="L70" s="278" t="s">
        <v>268</v>
      </c>
      <c r="N70" s="138"/>
      <c r="O70" s="271" t="s">
        <v>267</v>
      </c>
      <c r="P70" s="278" t="s">
        <v>268</v>
      </c>
      <c r="R70" s="138"/>
      <c r="S70" s="271" t="s">
        <v>267</v>
      </c>
      <c r="T70" s="278" t="s">
        <v>268</v>
      </c>
      <c r="V70" s="138"/>
      <c r="W70" s="271" t="s">
        <v>267</v>
      </c>
      <c r="X70" s="278" t="s">
        <v>268</v>
      </c>
      <c r="Z70" s="138"/>
      <c r="AA70" s="271" t="s">
        <v>267</v>
      </c>
      <c r="AB70" s="278" t="s">
        <v>268</v>
      </c>
      <c r="AD70" s="138"/>
      <c r="AE70" s="271" t="s">
        <v>267</v>
      </c>
      <c r="AF70" s="278" t="s">
        <v>268</v>
      </c>
      <c r="AH70" s="138"/>
      <c r="AI70" s="271" t="s">
        <v>267</v>
      </c>
      <c r="AJ70" s="278" t="s">
        <v>268</v>
      </c>
      <c r="AL70" s="138"/>
      <c r="AM70" s="271" t="s">
        <v>267</v>
      </c>
      <c r="AN70" s="278" t="s">
        <v>268</v>
      </c>
      <c r="AP70" s="138"/>
      <c r="AQ70" s="271" t="s">
        <v>267</v>
      </c>
      <c r="AR70" s="278" t="s">
        <v>268</v>
      </c>
      <c r="AT70" s="138"/>
      <c r="AU70" s="271" t="s">
        <v>267</v>
      </c>
      <c r="AV70" s="278" t="s">
        <v>268</v>
      </c>
      <c r="AX70" s="138"/>
      <c r="AY70" s="271" t="s">
        <v>267</v>
      </c>
      <c r="AZ70" s="278" t="s">
        <v>268</v>
      </c>
      <c r="BB70" s="138"/>
      <c r="BC70" s="271" t="s">
        <v>267</v>
      </c>
      <c r="BD70" s="278" t="s">
        <v>268</v>
      </c>
    </row>
    <row r="71" spans="1:56" x14ac:dyDescent="0.2">
      <c r="A71" s="180" t="s">
        <v>120</v>
      </c>
      <c r="B71" s="142" t="s">
        <v>248</v>
      </c>
      <c r="C71" s="142"/>
      <c r="D71" s="181"/>
      <c r="E71" s="128"/>
      <c r="F71" s="160"/>
      <c r="G71" s="143" t="s">
        <v>53</v>
      </c>
      <c r="H71" s="182"/>
      <c r="I71" s="145"/>
      <c r="J71" s="160"/>
      <c r="K71" s="272" t="s">
        <v>53</v>
      </c>
      <c r="L71" s="282" t="s">
        <v>50</v>
      </c>
      <c r="N71" s="160"/>
      <c r="O71" s="272" t="s">
        <v>53</v>
      </c>
      <c r="P71" s="282" t="s">
        <v>50</v>
      </c>
      <c r="R71" s="160"/>
      <c r="S71" s="272" t="s">
        <v>53</v>
      </c>
      <c r="T71" s="282" t="s">
        <v>50</v>
      </c>
      <c r="V71" s="160"/>
      <c r="W71" s="272" t="s">
        <v>53</v>
      </c>
      <c r="X71" s="282" t="s">
        <v>50</v>
      </c>
      <c r="Z71" s="160"/>
      <c r="AA71" s="272" t="s">
        <v>53</v>
      </c>
      <c r="AB71" s="282" t="s">
        <v>50</v>
      </c>
      <c r="AD71" s="160"/>
      <c r="AE71" s="272" t="s">
        <v>53</v>
      </c>
      <c r="AF71" s="282" t="s">
        <v>50</v>
      </c>
      <c r="AH71" s="160"/>
      <c r="AI71" s="272" t="s">
        <v>53</v>
      </c>
      <c r="AJ71" s="282" t="s">
        <v>50</v>
      </c>
      <c r="AL71" s="160"/>
      <c r="AM71" s="272" t="s">
        <v>53</v>
      </c>
      <c r="AN71" s="282" t="s">
        <v>50</v>
      </c>
      <c r="AP71" s="160"/>
      <c r="AQ71" s="272" t="s">
        <v>53</v>
      </c>
      <c r="AR71" s="282" t="s">
        <v>50</v>
      </c>
      <c r="AT71" s="160"/>
      <c r="AU71" s="272" t="s">
        <v>53</v>
      </c>
      <c r="AV71" s="282" t="s">
        <v>50</v>
      </c>
      <c r="AX71" s="160"/>
      <c r="AY71" s="272" t="s">
        <v>53</v>
      </c>
      <c r="AZ71" s="282" t="s">
        <v>50</v>
      </c>
      <c r="BB71" s="160"/>
      <c r="BC71" s="272" t="s">
        <v>53</v>
      </c>
      <c r="BD71" s="282" t="s">
        <v>50</v>
      </c>
    </row>
    <row r="72" spans="1:56" x14ac:dyDescent="0.2">
      <c r="A72" s="180" t="s">
        <v>121</v>
      </c>
      <c r="B72" s="142" t="s">
        <v>248</v>
      </c>
      <c r="C72" s="142"/>
      <c r="D72" s="181"/>
      <c r="E72" s="128"/>
      <c r="F72" s="160"/>
      <c r="G72" s="143" t="s">
        <v>17</v>
      </c>
      <c r="H72" s="182"/>
      <c r="I72" s="145"/>
      <c r="J72" s="160"/>
      <c r="K72" s="272" t="s">
        <v>17</v>
      </c>
      <c r="L72" s="282" t="s">
        <v>50</v>
      </c>
      <c r="N72" s="160"/>
      <c r="O72" s="272" t="s">
        <v>17</v>
      </c>
      <c r="P72" s="282" t="s">
        <v>50</v>
      </c>
      <c r="R72" s="160"/>
      <c r="S72" s="272" t="s">
        <v>17</v>
      </c>
      <c r="T72" s="282" t="s">
        <v>50</v>
      </c>
      <c r="V72" s="160"/>
      <c r="W72" s="272" t="s">
        <v>17</v>
      </c>
      <c r="X72" s="282" t="s">
        <v>50</v>
      </c>
      <c r="Z72" s="160"/>
      <c r="AA72" s="272" t="s">
        <v>17</v>
      </c>
      <c r="AB72" s="282" t="s">
        <v>50</v>
      </c>
      <c r="AD72" s="160"/>
      <c r="AE72" s="272" t="s">
        <v>17</v>
      </c>
      <c r="AF72" s="282" t="s">
        <v>50</v>
      </c>
      <c r="AH72" s="160"/>
      <c r="AI72" s="272" t="s">
        <v>17</v>
      </c>
      <c r="AJ72" s="282" t="s">
        <v>50</v>
      </c>
      <c r="AL72" s="160"/>
      <c r="AM72" s="272" t="s">
        <v>17</v>
      </c>
      <c r="AN72" s="282" t="s">
        <v>50</v>
      </c>
      <c r="AP72" s="160"/>
      <c r="AQ72" s="272" t="s">
        <v>17</v>
      </c>
      <c r="AR72" s="282" t="s">
        <v>50</v>
      </c>
      <c r="AT72" s="160"/>
      <c r="AU72" s="272" t="s">
        <v>17</v>
      </c>
      <c r="AV72" s="282" t="s">
        <v>50</v>
      </c>
      <c r="AX72" s="160"/>
      <c r="AY72" s="272" t="s">
        <v>17</v>
      </c>
      <c r="AZ72" s="282" t="s">
        <v>50</v>
      </c>
      <c r="BB72" s="160"/>
      <c r="BC72" s="272" t="s">
        <v>17</v>
      </c>
      <c r="BD72" s="282" t="s">
        <v>50</v>
      </c>
    </row>
    <row r="73" spans="1:56" s="176" customFormat="1" ht="12.75" customHeight="1" x14ac:dyDescent="0.2">
      <c r="A73" s="183" t="s">
        <v>122</v>
      </c>
      <c r="B73" s="184" t="s">
        <v>365</v>
      </c>
      <c r="C73" s="184"/>
      <c r="D73" s="181"/>
      <c r="E73" s="128"/>
      <c r="F73" s="160"/>
      <c r="G73" s="143" t="s">
        <v>117</v>
      </c>
      <c r="H73" s="182"/>
      <c r="I73" s="145"/>
      <c r="J73" s="160"/>
      <c r="K73" s="272" t="s">
        <v>117</v>
      </c>
      <c r="L73" s="282" t="s">
        <v>145</v>
      </c>
      <c r="N73" s="160"/>
      <c r="O73" s="272" t="s">
        <v>117</v>
      </c>
      <c r="P73" s="282" t="s">
        <v>145</v>
      </c>
      <c r="R73" s="160"/>
      <c r="S73" s="272" t="s">
        <v>117</v>
      </c>
      <c r="T73" s="282" t="s">
        <v>145</v>
      </c>
      <c r="V73" s="160"/>
      <c r="W73" s="272" t="s">
        <v>117</v>
      </c>
      <c r="X73" s="282" t="s">
        <v>145</v>
      </c>
      <c r="Z73" s="160"/>
      <c r="AA73" s="272" t="s">
        <v>117</v>
      </c>
      <c r="AB73" s="282" t="s">
        <v>145</v>
      </c>
      <c r="AD73" s="160"/>
      <c r="AE73" s="272" t="s">
        <v>117</v>
      </c>
      <c r="AF73" s="282" t="s">
        <v>145</v>
      </c>
      <c r="AH73" s="160"/>
      <c r="AI73" s="272" t="s">
        <v>117</v>
      </c>
      <c r="AJ73" s="282" t="s">
        <v>145</v>
      </c>
      <c r="AL73" s="160"/>
      <c r="AM73" s="272" t="s">
        <v>117</v>
      </c>
      <c r="AN73" s="282" t="s">
        <v>145</v>
      </c>
      <c r="AP73" s="160"/>
      <c r="AQ73" s="272" t="s">
        <v>117</v>
      </c>
      <c r="AR73" s="282" t="s">
        <v>145</v>
      </c>
      <c r="AT73" s="160"/>
      <c r="AU73" s="272" t="s">
        <v>117</v>
      </c>
      <c r="AV73" s="282" t="s">
        <v>145</v>
      </c>
      <c r="AX73" s="160"/>
      <c r="AY73" s="272" t="s">
        <v>117</v>
      </c>
      <c r="AZ73" s="282" t="s">
        <v>145</v>
      </c>
      <c r="BB73" s="160"/>
      <c r="BC73" s="272" t="s">
        <v>117</v>
      </c>
      <c r="BD73" s="282" t="s">
        <v>145</v>
      </c>
    </row>
    <row r="74" spans="1:56" s="176" customFormat="1" ht="12.75" customHeight="1" x14ac:dyDescent="0.2">
      <c r="A74" s="177"/>
      <c r="B74" s="185"/>
      <c r="C74" s="185"/>
      <c r="D74" s="181"/>
      <c r="E74" s="128"/>
      <c r="F74" s="160"/>
      <c r="G74" s="143"/>
      <c r="H74" s="182"/>
      <c r="I74" s="145"/>
      <c r="J74" s="160"/>
      <c r="K74" s="272"/>
      <c r="L74" s="279"/>
      <c r="N74" s="160"/>
      <c r="O74" s="272"/>
      <c r="P74" s="279"/>
      <c r="R74" s="160"/>
      <c r="S74" s="272"/>
      <c r="T74" s="279"/>
      <c r="V74" s="160"/>
      <c r="W74" s="272"/>
      <c r="X74" s="279"/>
      <c r="Z74" s="160"/>
      <c r="AA74" s="272"/>
      <c r="AB74" s="279"/>
      <c r="AD74" s="160"/>
      <c r="AE74" s="272"/>
      <c r="AF74" s="279"/>
      <c r="AH74" s="160"/>
      <c r="AI74" s="272"/>
      <c r="AJ74" s="279"/>
      <c r="AL74" s="160"/>
      <c r="AM74" s="272"/>
      <c r="AN74" s="279"/>
      <c r="AP74" s="160"/>
      <c r="AQ74" s="272"/>
      <c r="AR74" s="279"/>
      <c r="AT74" s="160"/>
      <c r="AU74" s="272"/>
      <c r="AV74" s="279"/>
      <c r="AX74" s="160"/>
      <c r="AY74" s="272"/>
      <c r="AZ74" s="279"/>
      <c r="BB74" s="160"/>
      <c r="BC74" s="272"/>
      <c r="BD74" s="279"/>
    </row>
    <row r="75" spans="1:56" s="176" customFormat="1" ht="12.75" customHeight="1" x14ac:dyDescent="0.2">
      <c r="A75" s="177"/>
      <c r="B75" s="185"/>
      <c r="C75" s="185"/>
      <c r="D75" s="181"/>
      <c r="E75" s="128"/>
      <c r="F75" s="160"/>
      <c r="G75" s="143"/>
      <c r="H75" s="182"/>
      <c r="I75" s="145"/>
      <c r="J75" s="160"/>
      <c r="K75" s="272"/>
      <c r="L75" s="279"/>
      <c r="N75" s="160"/>
      <c r="O75" s="272"/>
      <c r="P75" s="279"/>
      <c r="R75" s="160"/>
      <c r="S75" s="272"/>
      <c r="T75" s="279"/>
      <c r="V75" s="160"/>
      <c r="W75" s="272"/>
      <c r="X75" s="279"/>
      <c r="Z75" s="160"/>
      <c r="AA75" s="272"/>
      <c r="AB75" s="279"/>
      <c r="AD75" s="160"/>
      <c r="AE75" s="272"/>
      <c r="AF75" s="279"/>
      <c r="AH75" s="160"/>
      <c r="AI75" s="272"/>
      <c r="AJ75" s="279"/>
      <c r="AL75" s="160"/>
      <c r="AM75" s="272"/>
      <c r="AN75" s="279"/>
      <c r="AP75" s="160"/>
      <c r="AQ75" s="272"/>
      <c r="AR75" s="279"/>
      <c r="AT75" s="160"/>
      <c r="AU75" s="272"/>
      <c r="AV75" s="279"/>
      <c r="AX75" s="160"/>
      <c r="AY75" s="272"/>
      <c r="AZ75" s="279"/>
      <c r="BB75" s="160"/>
      <c r="BC75" s="272"/>
      <c r="BD75" s="279"/>
    </row>
    <row r="76" spans="1:56" s="176" customFormat="1" ht="12.75" customHeight="1" x14ac:dyDescent="0.2">
      <c r="A76" s="177"/>
      <c r="B76" s="161"/>
      <c r="C76" s="147"/>
      <c r="D76" s="178"/>
      <c r="E76" s="128"/>
      <c r="F76" s="132" t="s">
        <v>315</v>
      </c>
      <c r="G76" s="100"/>
      <c r="H76" s="179"/>
      <c r="I76" s="145"/>
      <c r="J76" s="273" t="s">
        <v>221</v>
      </c>
      <c r="K76" s="100"/>
      <c r="L76" s="277"/>
      <c r="N76" s="273" t="s">
        <v>221</v>
      </c>
      <c r="O76" s="100"/>
      <c r="P76" s="277"/>
      <c r="R76" s="273" t="s">
        <v>221</v>
      </c>
      <c r="S76" s="100"/>
      <c r="T76" s="277"/>
      <c r="V76" s="273" t="s">
        <v>221</v>
      </c>
      <c r="W76" s="100"/>
      <c r="X76" s="277"/>
      <c r="Z76" s="273" t="s">
        <v>221</v>
      </c>
      <c r="AA76" s="100"/>
      <c r="AB76" s="277"/>
      <c r="AD76" s="273" t="s">
        <v>221</v>
      </c>
      <c r="AE76" s="100"/>
      <c r="AF76" s="277"/>
      <c r="AH76" s="273" t="s">
        <v>221</v>
      </c>
      <c r="AI76" s="100"/>
      <c r="AJ76" s="277"/>
      <c r="AL76" s="273" t="s">
        <v>221</v>
      </c>
      <c r="AM76" s="100"/>
      <c r="AN76" s="277"/>
      <c r="AP76" s="273" t="s">
        <v>221</v>
      </c>
      <c r="AQ76" s="100"/>
      <c r="AR76" s="277"/>
      <c r="AT76" s="273" t="s">
        <v>221</v>
      </c>
      <c r="AU76" s="100"/>
      <c r="AV76" s="277"/>
      <c r="AX76" s="273" t="s">
        <v>221</v>
      </c>
      <c r="AY76" s="100"/>
      <c r="AZ76" s="277"/>
      <c r="BB76" s="273" t="s">
        <v>221</v>
      </c>
      <c r="BC76" s="100"/>
      <c r="BD76" s="277"/>
    </row>
    <row r="77" spans="1:56" s="176" customFormat="1" ht="12.75" customHeight="1" x14ac:dyDescent="0.2">
      <c r="A77" s="136" t="s">
        <v>264</v>
      </c>
      <c r="B77" s="137" t="s">
        <v>272</v>
      </c>
      <c r="C77" s="137" t="s">
        <v>273</v>
      </c>
      <c r="D77" s="178"/>
      <c r="E77" s="128"/>
      <c r="F77" s="138"/>
      <c r="G77" s="139" t="s">
        <v>267</v>
      </c>
      <c r="H77" s="140" t="s">
        <v>268</v>
      </c>
      <c r="I77" s="145"/>
      <c r="J77" s="138"/>
      <c r="K77" s="271" t="s">
        <v>267</v>
      </c>
      <c r="L77" s="278" t="s">
        <v>268</v>
      </c>
      <c r="N77" s="138"/>
      <c r="O77" s="271" t="s">
        <v>267</v>
      </c>
      <c r="P77" s="278" t="s">
        <v>268</v>
      </c>
      <c r="R77" s="138"/>
      <c r="S77" s="271" t="s">
        <v>267</v>
      </c>
      <c r="T77" s="278" t="s">
        <v>268</v>
      </c>
      <c r="V77" s="138"/>
      <c r="W77" s="271" t="s">
        <v>267</v>
      </c>
      <c r="X77" s="278" t="s">
        <v>268</v>
      </c>
      <c r="Z77" s="138"/>
      <c r="AA77" s="271" t="s">
        <v>267</v>
      </c>
      <c r="AB77" s="278" t="s">
        <v>268</v>
      </c>
      <c r="AD77" s="138"/>
      <c r="AE77" s="271" t="s">
        <v>267</v>
      </c>
      <c r="AF77" s="278" t="s">
        <v>268</v>
      </c>
      <c r="AH77" s="138"/>
      <c r="AI77" s="271" t="s">
        <v>267</v>
      </c>
      <c r="AJ77" s="278" t="s">
        <v>268</v>
      </c>
      <c r="AL77" s="138"/>
      <c r="AM77" s="271" t="s">
        <v>267</v>
      </c>
      <c r="AN77" s="278" t="s">
        <v>268</v>
      </c>
      <c r="AP77" s="138"/>
      <c r="AQ77" s="271" t="s">
        <v>267</v>
      </c>
      <c r="AR77" s="278" t="s">
        <v>268</v>
      </c>
      <c r="AT77" s="138"/>
      <c r="AU77" s="271" t="s">
        <v>267</v>
      </c>
      <c r="AV77" s="278" t="s">
        <v>268</v>
      </c>
      <c r="AX77" s="138"/>
      <c r="AY77" s="271" t="s">
        <v>267</v>
      </c>
      <c r="AZ77" s="278" t="s">
        <v>268</v>
      </c>
      <c r="BB77" s="138"/>
      <c r="BC77" s="271" t="s">
        <v>267</v>
      </c>
      <c r="BD77" s="278" t="s">
        <v>268</v>
      </c>
    </row>
    <row r="78" spans="1:56" ht="12.75" customHeight="1" x14ac:dyDescent="0.2">
      <c r="A78" s="183" t="s">
        <v>133</v>
      </c>
      <c r="B78" s="184" t="s">
        <v>395</v>
      </c>
      <c r="C78" s="184"/>
      <c r="D78" s="181"/>
      <c r="E78" s="128"/>
      <c r="F78" s="160"/>
      <c r="G78" s="143" t="s">
        <v>7</v>
      </c>
      <c r="H78" s="182"/>
      <c r="I78" s="145"/>
      <c r="J78" s="160"/>
      <c r="K78" s="272" t="s">
        <v>7</v>
      </c>
      <c r="L78" s="282" t="s">
        <v>55</v>
      </c>
      <c r="N78" s="160"/>
      <c r="O78" s="272" t="s">
        <v>7</v>
      </c>
      <c r="P78" s="282" t="s">
        <v>55</v>
      </c>
      <c r="R78" s="160"/>
      <c r="S78" s="272" t="s">
        <v>7</v>
      </c>
      <c r="T78" s="283" t="s">
        <v>156</v>
      </c>
      <c r="V78" s="160"/>
      <c r="W78" s="272" t="s">
        <v>7</v>
      </c>
      <c r="X78" s="282" t="s">
        <v>55</v>
      </c>
      <c r="Z78" s="160"/>
      <c r="AA78" s="272" t="s">
        <v>7</v>
      </c>
      <c r="AB78" s="282" t="s">
        <v>55</v>
      </c>
      <c r="AD78" s="160"/>
      <c r="AE78" s="272" t="s">
        <v>7</v>
      </c>
      <c r="AF78" s="283" t="s">
        <v>156</v>
      </c>
      <c r="AH78" s="160"/>
      <c r="AI78" s="272" t="s">
        <v>7</v>
      </c>
      <c r="AJ78" s="283" t="s">
        <v>156</v>
      </c>
      <c r="AL78" s="160"/>
      <c r="AM78" s="272" t="s">
        <v>7</v>
      </c>
      <c r="AN78" s="282" t="s">
        <v>55</v>
      </c>
      <c r="AP78" s="160"/>
      <c r="AQ78" s="272" t="s">
        <v>7</v>
      </c>
      <c r="AR78" s="283" t="s">
        <v>156</v>
      </c>
      <c r="AT78" s="160"/>
      <c r="AU78" s="272" t="s">
        <v>7</v>
      </c>
      <c r="AV78" s="282" t="s">
        <v>55</v>
      </c>
      <c r="AX78" s="160"/>
      <c r="AY78" s="272" t="s">
        <v>7</v>
      </c>
      <c r="AZ78" s="282" t="s">
        <v>55</v>
      </c>
      <c r="BB78" s="160"/>
      <c r="BC78" s="272" t="s">
        <v>7</v>
      </c>
      <c r="BD78" s="282" t="s">
        <v>55</v>
      </c>
    </row>
    <row r="79" spans="1:56" s="176" customFormat="1" ht="12.75" customHeight="1" x14ac:dyDescent="0.2">
      <c r="A79" s="183" t="s">
        <v>134</v>
      </c>
      <c r="B79" s="184" t="s">
        <v>396</v>
      </c>
      <c r="C79" s="184"/>
      <c r="D79" s="181"/>
      <c r="E79" s="128"/>
      <c r="F79" s="160"/>
      <c r="G79" s="143" t="s">
        <v>8</v>
      </c>
      <c r="H79" s="182"/>
      <c r="I79" s="145"/>
      <c r="J79" s="160"/>
      <c r="K79" s="272" t="s">
        <v>8</v>
      </c>
      <c r="L79" s="282" t="s">
        <v>57</v>
      </c>
      <c r="N79" s="160"/>
      <c r="O79" s="272" t="s">
        <v>8</v>
      </c>
      <c r="P79" s="282" t="s">
        <v>57</v>
      </c>
      <c r="R79" s="160"/>
      <c r="S79" s="272" t="s">
        <v>8</v>
      </c>
      <c r="T79" s="283" t="s">
        <v>158</v>
      </c>
      <c r="V79" s="160"/>
      <c r="W79" s="272" t="s">
        <v>8</v>
      </c>
      <c r="X79" s="282" t="s">
        <v>57</v>
      </c>
      <c r="Z79" s="160"/>
      <c r="AA79" s="272" t="s">
        <v>8</v>
      </c>
      <c r="AB79" s="282" t="s">
        <v>57</v>
      </c>
      <c r="AD79" s="160"/>
      <c r="AE79" s="272" t="s">
        <v>8</v>
      </c>
      <c r="AF79" s="283" t="s">
        <v>158</v>
      </c>
      <c r="AH79" s="160"/>
      <c r="AI79" s="272" t="s">
        <v>8</v>
      </c>
      <c r="AJ79" s="283" t="s">
        <v>158</v>
      </c>
      <c r="AL79" s="160"/>
      <c r="AM79" s="272" t="s">
        <v>8</v>
      </c>
      <c r="AN79" s="282" t="s">
        <v>57</v>
      </c>
      <c r="AP79" s="160"/>
      <c r="AQ79" s="272" t="s">
        <v>8</v>
      </c>
      <c r="AR79" s="283" t="s">
        <v>158</v>
      </c>
      <c r="AT79" s="160"/>
      <c r="AU79" s="272" t="s">
        <v>8</v>
      </c>
      <c r="AV79" s="282" t="s">
        <v>57</v>
      </c>
      <c r="AX79" s="160"/>
      <c r="AY79" s="272" t="s">
        <v>8</v>
      </c>
      <c r="AZ79" s="282" t="s">
        <v>57</v>
      </c>
      <c r="BB79" s="160"/>
      <c r="BC79" s="272" t="s">
        <v>8</v>
      </c>
      <c r="BD79" s="282" t="s">
        <v>57</v>
      </c>
    </row>
    <row r="80" spans="1:56" s="176" customFormat="1" ht="12.75" customHeight="1" x14ac:dyDescent="0.2">
      <c r="A80" s="177"/>
      <c r="B80" s="185"/>
      <c r="C80" s="185"/>
      <c r="D80" s="181"/>
      <c r="E80" s="128"/>
      <c r="F80" s="160"/>
      <c r="G80" s="143"/>
      <c r="H80" s="182"/>
      <c r="I80" s="145"/>
      <c r="J80" s="160"/>
      <c r="K80" s="272"/>
      <c r="L80" s="279"/>
      <c r="N80" s="160"/>
      <c r="O80" s="272"/>
      <c r="P80" s="279"/>
      <c r="R80" s="160"/>
      <c r="S80" s="272"/>
      <c r="T80" s="279"/>
      <c r="V80" s="160"/>
      <c r="W80" s="272"/>
      <c r="X80" s="279"/>
      <c r="Z80" s="160"/>
      <c r="AA80" s="272"/>
      <c r="AB80" s="279"/>
      <c r="AD80" s="160"/>
      <c r="AE80" s="272"/>
      <c r="AF80" s="279"/>
      <c r="AH80" s="160"/>
      <c r="AI80" s="272"/>
      <c r="AJ80" s="279"/>
      <c r="AL80" s="160"/>
      <c r="AM80" s="272"/>
      <c r="AN80" s="279"/>
      <c r="AP80" s="160"/>
      <c r="AQ80" s="272"/>
      <c r="AR80" s="279"/>
      <c r="AT80" s="160"/>
      <c r="AU80" s="272"/>
      <c r="AV80" s="279"/>
      <c r="AX80" s="160"/>
      <c r="AY80" s="272"/>
      <c r="AZ80" s="279"/>
      <c r="BB80" s="160"/>
      <c r="BC80" s="272"/>
      <c r="BD80" s="279"/>
    </row>
    <row r="81" spans="1:56" s="176" customFormat="1" ht="12.75" customHeight="1" x14ac:dyDescent="0.2">
      <c r="A81" s="177"/>
      <c r="B81" s="185"/>
      <c r="C81" s="185"/>
      <c r="D81" s="181"/>
      <c r="E81" s="128"/>
      <c r="F81" s="160"/>
      <c r="G81" s="143"/>
      <c r="H81" s="182"/>
      <c r="I81" s="145"/>
      <c r="J81" s="160"/>
      <c r="K81" s="272"/>
      <c r="L81" s="279"/>
      <c r="N81" s="160"/>
      <c r="O81" s="272"/>
      <c r="P81" s="279"/>
      <c r="R81" s="160"/>
      <c r="S81" s="272"/>
      <c r="T81" s="279"/>
      <c r="V81" s="160"/>
      <c r="W81" s="272"/>
      <c r="X81" s="279"/>
      <c r="Z81" s="160"/>
      <c r="AA81" s="272"/>
      <c r="AB81" s="279"/>
      <c r="AD81" s="160"/>
      <c r="AE81" s="272"/>
      <c r="AF81" s="279"/>
      <c r="AH81" s="160"/>
      <c r="AI81" s="272"/>
      <c r="AJ81" s="279"/>
      <c r="AL81" s="160"/>
      <c r="AM81" s="272"/>
      <c r="AN81" s="279"/>
      <c r="AP81" s="160"/>
      <c r="AQ81" s="272"/>
      <c r="AR81" s="279"/>
      <c r="AT81" s="160"/>
      <c r="AU81" s="272"/>
      <c r="AV81" s="279"/>
      <c r="AX81" s="160"/>
      <c r="AY81" s="272"/>
      <c r="AZ81" s="279"/>
      <c r="BB81" s="160"/>
      <c r="BC81" s="272"/>
      <c r="BD81" s="279"/>
    </row>
    <row r="82" spans="1:56" x14ac:dyDescent="0.2">
      <c r="A82" s="177"/>
      <c r="B82" s="161"/>
      <c r="C82" s="147"/>
      <c r="D82" s="178"/>
      <c r="E82" s="128"/>
      <c r="F82" s="132" t="s">
        <v>316</v>
      </c>
      <c r="G82" s="100"/>
      <c r="H82" s="179"/>
      <c r="I82" s="145"/>
      <c r="J82" s="273" t="s">
        <v>316</v>
      </c>
      <c r="K82" s="100"/>
      <c r="L82" s="277"/>
      <c r="N82" s="273" t="s">
        <v>316</v>
      </c>
      <c r="O82" s="100"/>
      <c r="P82" s="277"/>
      <c r="R82" s="273" t="s">
        <v>316</v>
      </c>
      <c r="S82" s="100"/>
      <c r="T82" s="277"/>
      <c r="V82" s="273" t="s">
        <v>316</v>
      </c>
      <c r="W82" s="100"/>
      <c r="X82" s="277"/>
      <c r="Z82" s="273" t="s">
        <v>316</v>
      </c>
      <c r="AA82" s="100"/>
      <c r="AB82" s="277"/>
      <c r="AD82" s="273" t="s">
        <v>316</v>
      </c>
      <c r="AE82" s="100"/>
      <c r="AF82" s="277"/>
      <c r="AH82" s="273" t="s">
        <v>316</v>
      </c>
      <c r="AI82" s="100"/>
      <c r="AJ82" s="277"/>
      <c r="AL82" s="273" t="s">
        <v>316</v>
      </c>
      <c r="AM82" s="100"/>
      <c r="AN82" s="277"/>
      <c r="AP82" s="273" t="s">
        <v>316</v>
      </c>
      <c r="AQ82" s="100"/>
      <c r="AR82" s="277"/>
      <c r="AT82" s="273" t="s">
        <v>316</v>
      </c>
      <c r="AU82" s="100"/>
      <c r="AV82" s="277"/>
      <c r="AX82" s="273" t="s">
        <v>316</v>
      </c>
      <c r="AY82" s="100"/>
      <c r="AZ82" s="277"/>
      <c r="BB82" s="273" t="s">
        <v>316</v>
      </c>
      <c r="BC82" s="100"/>
      <c r="BD82" s="277"/>
    </row>
    <row r="83" spans="1:56" ht="12.75" customHeight="1" x14ac:dyDescent="0.2">
      <c r="A83" s="136" t="s">
        <v>264</v>
      </c>
      <c r="B83" s="137" t="s">
        <v>272</v>
      </c>
      <c r="C83" s="137" t="s">
        <v>273</v>
      </c>
      <c r="D83" s="178"/>
      <c r="E83" s="128"/>
      <c r="F83" s="138"/>
      <c r="G83" s="139" t="s">
        <v>267</v>
      </c>
      <c r="H83" s="140" t="s">
        <v>268</v>
      </c>
      <c r="I83" s="145"/>
      <c r="J83" s="138"/>
      <c r="K83" s="271" t="s">
        <v>267</v>
      </c>
      <c r="L83" s="278" t="s">
        <v>268</v>
      </c>
      <c r="N83" s="138"/>
      <c r="O83" s="271" t="s">
        <v>267</v>
      </c>
      <c r="P83" s="278" t="s">
        <v>268</v>
      </c>
      <c r="R83" s="138"/>
      <c r="S83" s="271" t="s">
        <v>267</v>
      </c>
      <c r="T83" s="278" t="s">
        <v>268</v>
      </c>
      <c r="V83" s="138"/>
      <c r="W83" s="271" t="s">
        <v>267</v>
      </c>
      <c r="X83" s="278" t="s">
        <v>268</v>
      </c>
      <c r="Z83" s="138"/>
      <c r="AA83" s="271" t="s">
        <v>267</v>
      </c>
      <c r="AB83" s="278" t="s">
        <v>268</v>
      </c>
      <c r="AD83" s="138"/>
      <c r="AE83" s="271" t="s">
        <v>267</v>
      </c>
      <c r="AF83" s="278" t="s">
        <v>268</v>
      </c>
      <c r="AH83" s="138"/>
      <c r="AI83" s="271" t="s">
        <v>267</v>
      </c>
      <c r="AJ83" s="278" t="s">
        <v>268</v>
      </c>
      <c r="AL83" s="138"/>
      <c r="AM83" s="271" t="s">
        <v>267</v>
      </c>
      <c r="AN83" s="278" t="s">
        <v>268</v>
      </c>
      <c r="AP83" s="138"/>
      <c r="AQ83" s="271" t="s">
        <v>267</v>
      </c>
      <c r="AR83" s="278" t="s">
        <v>268</v>
      </c>
      <c r="AT83" s="138"/>
      <c r="AU83" s="271" t="s">
        <v>267</v>
      </c>
      <c r="AV83" s="278" t="s">
        <v>268</v>
      </c>
      <c r="AX83" s="138"/>
      <c r="AY83" s="271" t="s">
        <v>267</v>
      </c>
      <c r="AZ83" s="278" t="s">
        <v>268</v>
      </c>
      <c r="BB83" s="138"/>
      <c r="BC83" s="271" t="s">
        <v>267</v>
      </c>
      <c r="BD83" s="278" t="s">
        <v>268</v>
      </c>
    </row>
    <row r="84" spans="1:56" x14ac:dyDescent="0.2">
      <c r="A84" s="183" t="s">
        <v>131</v>
      </c>
      <c r="B84" s="184" t="s">
        <v>248</v>
      </c>
      <c r="C84" s="184"/>
      <c r="D84" s="181"/>
      <c r="E84" s="128"/>
      <c r="F84" s="160"/>
      <c r="G84" s="143" t="s">
        <v>110</v>
      </c>
      <c r="H84" s="182"/>
      <c r="I84" s="145"/>
      <c r="J84" s="160"/>
      <c r="K84" s="272" t="s">
        <v>110</v>
      </c>
      <c r="L84" s="283" t="s">
        <v>355</v>
      </c>
      <c r="N84" s="160"/>
      <c r="O84" s="272" t="s">
        <v>110</v>
      </c>
      <c r="P84" s="283" t="s">
        <v>156</v>
      </c>
      <c r="R84" s="160"/>
      <c r="S84" s="272" t="s">
        <v>110</v>
      </c>
      <c r="T84" s="282" t="s">
        <v>50</v>
      </c>
      <c r="V84" s="160"/>
      <c r="W84" s="272" t="s">
        <v>110</v>
      </c>
      <c r="X84" s="283" t="s">
        <v>148</v>
      </c>
      <c r="Z84" s="160"/>
      <c r="AA84" s="272" t="s">
        <v>110</v>
      </c>
      <c r="AB84" s="283" t="s">
        <v>154</v>
      </c>
      <c r="AD84" s="160"/>
      <c r="AE84" s="272" t="s">
        <v>110</v>
      </c>
      <c r="AF84" s="283" t="s">
        <v>145</v>
      </c>
      <c r="AH84" s="160"/>
      <c r="AI84" s="272" t="s">
        <v>110</v>
      </c>
      <c r="AJ84" s="283" t="s">
        <v>145</v>
      </c>
      <c r="AL84" s="160"/>
      <c r="AM84" s="272" t="s">
        <v>110</v>
      </c>
      <c r="AN84" s="283" t="s">
        <v>152</v>
      </c>
      <c r="AP84" s="160"/>
      <c r="AQ84" s="272" t="s">
        <v>110</v>
      </c>
      <c r="AR84" s="283" t="s">
        <v>148</v>
      </c>
      <c r="AT84" s="160"/>
      <c r="AU84" s="272" t="s">
        <v>110</v>
      </c>
      <c r="AV84" s="282" t="s">
        <v>50</v>
      </c>
      <c r="AX84" s="160"/>
      <c r="AY84" s="272" t="s">
        <v>110</v>
      </c>
      <c r="AZ84" s="282" t="s">
        <v>50</v>
      </c>
      <c r="BB84" s="160"/>
      <c r="BC84" s="272" t="s">
        <v>110</v>
      </c>
      <c r="BD84" s="283" t="s">
        <v>54</v>
      </c>
    </row>
    <row r="85" spans="1:56" s="176" customFormat="1" x14ac:dyDescent="0.2">
      <c r="A85" s="183" t="s">
        <v>132</v>
      </c>
      <c r="B85" s="184" t="s">
        <v>248</v>
      </c>
      <c r="C85" s="184"/>
      <c r="D85" s="181"/>
      <c r="E85" s="128"/>
      <c r="F85" s="160"/>
      <c r="G85" s="143" t="s">
        <v>118</v>
      </c>
      <c r="H85" s="182"/>
      <c r="I85" s="145"/>
      <c r="J85" s="160"/>
      <c r="K85" s="272" t="s">
        <v>118</v>
      </c>
      <c r="L85" s="283" t="s">
        <v>431</v>
      </c>
      <c r="N85" s="160"/>
      <c r="O85" s="272" t="s">
        <v>118</v>
      </c>
      <c r="P85" s="283" t="s">
        <v>413</v>
      </c>
      <c r="R85" s="160"/>
      <c r="S85" s="272" t="s">
        <v>118</v>
      </c>
      <c r="T85" s="283" t="s">
        <v>368</v>
      </c>
      <c r="V85" s="160"/>
      <c r="W85" s="272" t="s">
        <v>118</v>
      </c>
      <c r="X85" s="283" t="s">
        <v>39</v>
      </c>
      <c r="Z85" s="160"/>
      <c r="AA85" s="272" t="s">
        <v>118</v>
      </c>
      <c r="AB85" s="283" t="s">
        <v>155</v>
      </c>
      <c r="AD85" s="160"/>
      <c r="AE85" s="272" t="s">
        <v>118</v>
      </c>
      <c r="AF85" s="283" t="s">
        <v>52</v>
      </c>
      <c r="AH85" s="160"/>
      <c r="AI85" s="272" t="s">
        <v>118</v>
      </c>
      <c r="AJ85" s="283" t="s">
        <v>435</v>
      </c>
      <c r="AL85" s="160"/>
      <c r="AM85" s="272" t="s">
        <v>118</v>
      </c>
      <c r="AN85" s="283" t="s">
        <v>444</v>
      </c>
      <c r="AP85" s="160"/>
      <c r="AQ85" s="272" t="s">
        <v>118</v>
      </c>
      <c r="AR85" s="283" t="s">
        <v>39</v>
      </c>
      <c r="AT85" s="160"/>
      <c r="AU85" s="272" t="s">
        <v>118</v>
      </c>
      <c r="AV85" s="283" t="s">
        <v>459</v>
      </c>
      <c r="AX85" s="160"/>
      <c r="AY85" s="272" t="s">
        <v>118</v>
      </c>
      <c r="AZ85" s="283" t="s">
        <v>459</v>
      </c>
      <c r="BB85" s="160"/>
      <c r="BC85" s="272" t="s">
        <v>118</v>
      </c>
      <c r="BD85" s="283" t="s">
        <v>462</v>
      </c>
    </row>
    <row r="86" spans="1:56" s="176" customFormat="1" ht="12.75" customHeight="1" x14ac:dyDescent="0.2">
      <c r="A86" s="177"/>
      <c r="B86" s="185"/>
      <c r="C86" s="185"/>
      <c r="D86" s="181"/>
      <c r="E86" s="128"/>
      <c r="F86" s="160"/>
      <c r="G86" s="143"/>
      <c r="H86" s="182"/>
      <c r="I86" s="145"/>
      <c r="J86" s="160"/>
      <c r="K86" s="272"/>
      <c r="L86" s="279"/>
      <c r="N86" s="160"/>
      <c r="O86" s="272"/>
      <c r="P86" s="279"/>
      <c r="R86" s="160"/>
      <c r="S86" s="272"/>
      <c r="T86" s="279"/>
      <c r="V86" s="160"/>
      <c r="W86" s="272"/>
      <c r="X86" s="279"/>
      <c r="Z86" s="160"/>
      <c r="AA86" s="272"/>
      <c r="AB86" s="279"/>
      <c r="AD86" s="160"/>
      <c r="AE86" s="272"/>
      <c r="AF86" s="279"/>
      <c r="AH86" s="160"/>
      <c r="AI86" s="272"/>
      <c r="AJ86" s="279"/>
      <c r="AL86" s="160"/>
      <c r="AM86" s="272"/>
      <c r="AN86" s="279"/>
      <c r="AP86" s="160"/>
      <c r="AQ86" s="272"/>
      <c r="AR86" s="279"/>
      <c r="AT86" s="160"/>
      <c r="AU86" s="272"/>
      <c r="AV86" s="279"/>
      <c r="AX86" s="160"/>
      <c r="AY86" s="272"/>
      <c r="AZ86" s="279"/>
      <c r="BB86" s="160"/>
      <c r="BC86" s="272"/>
      <c r="BD86" s="279"/>
    </row>
    <row r="87" spans="1:56" s="176" customFormat="1" ht="12.75" customHeight="1" x14ac:dyDescent="0.2">
      <c r="A87" s="177"/>
      <c r="B87" s="185"/>
      <c r="C87" s="185"/>
      <c r="D87" s="181"/>
      <c r="E87" s="128"/>
      <c r="F87" s="160"/>
      <c r="G87" s="143"/>
      <c r="H87" s="182"/>
      <c r="I87" s="145"/>
      <c r="J87" s="160"/>
      <c r="K87" s="272"/>
      <c r="L87" s="279"/>
      <c r="N87" s="160"/>
      <c r="O87" s="272"/>
      <c r="P87" s="279"/>
      <c r="R87" s="160"/>
      <c r="S87" s="272"/>
      <c r="T87" s="279"/>
      <c r="V87" s="160"/>
      <c r="W87" s="272"/>
      <c r="X87" s="279"/>
      <c r="Z87" s="160"/>
      <c r="AA87" s="272"/>
      <c r="AB87" s="279"/>
      <c r="AD87" s="160"/>
      <c r="AE87" s="272"/>
      <c r="AF87" s="279"/>
      <c r="AH87" s="160"/>
      <c r="AI87" s="272"/>
      <c r="AJ87" s="279"/>
      <c r="AL87" s="160"/>
      <c r="AM87" s="272"/>
      <c r="AN87" s="279"/>
      <c r="AP87" s="160"/>
      <c r="AQ87" s="272"/>
      <c r="AR87" s="279"/>
      <c r="AT87" s="160"/>
      <c r="AU87" s="272"/>
      <c r="AV87" s="279"/>
      <c r="AX87" s="160"/>
      <c r="AY87" s="272"/>
      <c r="AZ87" s="279"/>
      <c r="BB87" s="160"/>
      <c r="BC87" s="272"/>
      <c r="BD87" s="279"/>
    </row>
    <row r="88" spans="1:56" s="176" customFormat="1" x14ac:dyDescent="0.2">
      <c r="A88" s="177"/>
      <c r="B88" s="161"/>
      <c r="C88" s="147"/>
      <c r="D88" s="178"/>
      <c r="E88" s="128"/>
      <c r="F88" s="132" t="s">
        <v>317</v>
      </c>
      <c r="G88" s="100"/>
      <c r="H88" s="179"/>
      <c r="I88" s="145"/>
      <c r="J88" s="273" t="s">
        <v>317</v>
      </c>
      <c r="K88" s="100"/>
      <c r="L88" s="277"/>
      <c r="N88" s="273" t="s">
        <v>317</v>
      </c>
      <c r="O88" s="100"/>
      <c r="P88" s="277"/>
      <c r="R88" s="273" t="s">
        <v>317</v>
      </c>
      <c r="S88" s="100"/>
      <c r="T88" s="277"/>
      <c r="V88" s="273" t="s">
        <v>317</v>
      </c>
      <c r="W88" s="100"/>
      <c r="X88" s="277"/>
      <c r="Z88" s="273" t="s">
        <v>317</v>
      </c>
      <c r="AA88" s="100"/>
      <c r="AB88" s="277"/>
      <c r="AD88" s="273" t="s">
        <v>317</v>
      </c>
      <c r="AE88" s="100"/>
      <c r="AF88" s="277"/>
      <c r="AH88" s="273" t="s">
        <v>317</v>
      </c>
      <c r="AI88" s="100"/>
      <c r="AJ88" s="277"/>
      <c r="AL88" s="273" t="s">
        <v>317</v>
      </c>
      <c r="AM88" s="100"/>
      <c r="AN88" s="277"/>
      <c r="AP88" s="273" t="s">
        <v>317</v>
      </c>
      <c r="AQ88" s="100"/>
      <c r="AR88" s="277"/>
      <c r="AT88" s="273" t="s">
        <v>317</v>
      </c>
      <c r="AU88" s="100"/>
      <c r="AV88" s="277"/>
      <c r="AX88" s="273" t="s">
        <v>317</v>
      </c>
      <c r="AY88" s="100"/>
      <c r="AZ88" s="277"/>
      <c r="BB88" s="273" t="s">
        <v>317</v>
      </c>
      <c r="BC88" s="100"/>
      <c r="BD88" s="277"/>
    </row>
    <row r="89" spans="1:56" s="176" customFormat="1" x14ac:dyDescent="0.2">
      <c r="A89" s="136" t="s">
        <v>264</v>
      </c>
      <c r="B89" s="137" t="s">
        <v>272</v>
      </c>
      <c r="C89" s="137" t="s">
        <v>273</v>
      </c>
      <c r="D89" s="178"/>
      <c r="E89" s="128"/>
      <c r="F89" s="138"/>
      <c r="G89" s="139" t="s">
        <v>267</v>
      </c>
      <c r="H89" s="140" t="s">
        <v>268</v>
      </c>
      <c r="I89" s="145"/>
      <c r="J89" s="138"/>
      <c r="K89" s="271" t="s">
        <v>267</v>
      </c>
      <c r="L89" s="278" t="s">
        <v>268</v>
      </c>
      <c r="N89" s="138"/>
      <c r="O89" s="271" t="s">
        <v>267</v>
      </c>
      <c r="P89" s="278" t="s">
        <v>268</v>
      </c>
      <c r="R89" s="138"/>
      <c r="S89" s="271" t="s">
        <v>267</v>
      </c>
      <c r="T89" s="278" t="s">
        <v>268</v>
      </c>
      <c r="V89" s="138"/>
      <c r="W89" s="271" t="s">
        <v>267</v>
      </c>
      <c r="X89" s="278" t="s">
        <v>268</v>
      </c>
      <c r="Z89" s="138"/>
      <c r="AA89" s="271" t="s">
        <v>267</v>
      </c>
      <c r="AB89" s="278" t="s">
        <v>268</v>
      </c>
      <c r="AD89" s="138"/>
      <c r="AE89" s="271" t="s">
        <v>267</v>
      </c>
      <c r="AF89" s="278" t="s">
        <v>268</v>
      </c>
      <c r="AH89" s="138"/>
      <c r="AI89" s="271" t="s">
        <v>267</v>
      </c>
      <c r="AJ89" s="278" t="s">
        <v>268</v>
      </c>
      <c r="AL89" s="138"/>
      <c r="AM89" s="271" t="s">
        <v>267</v>
      </c>
      <c r="AN89" s="278" t="s">
        <v>268</v>
      </c>
      <c r="AP89" s="138"/>
      <c r="AQ89" s="271" t="s">
        <v>267</v>
      </c>
      <c r="AR89" s="278" t="s">
        <v>268</v>
      </c>
      <c r="AT89" s="138"/>
      <c r="AU89" s="271" t="s">
        <v>267</v>
      </c>
      <c r="AV89" s="278" t="s">
        <v>268</v>
      </c>
      <c r="AX89" s="138"/>
      <c r="AY89" s="271" t="s">
        <v>267</v>
      </c>
      <c r="AZ89" s="278" t="s">
        <v>268</v>
      </c>
      <c r="BB89" s="138"/>
      <c r="BC89" s="271" t="s">
        <v>267</v>
      </c>
      <c r="BD89" s="278" t="s">
        <v>268</v>
      </c>
    </row>
    <row r="90" spans="1:56" s="176" customFormat="1" x14ac:dyDescent="0.2">
      <c r="A90" s="141" t="s">
        <v>318</v>
      </c>
      <c r="B90" s="184" t="s">
        <v>342</v>
      </c>
      <c r="C90" s="142"/>
      <c r="D90" s="181"/>
      <c r="E90" s="128"/>
      <c r="F90" s="160"/>
      <c r="G90" s="143" t="s">
        <v>11</v>
      </c>
      <c r="H90" s="182"/>
      <c r="I90" s="145"/>
      <c r="J90" s="160"/>
      <c r="K90" s="272" t="s">
        <v>11</v>
      </c>
      <c r="L90" s="282" t="s">
        <v>146</v>
      </c>
      <c r="N90" s="160"/>
      <c r="O90" s="272" t="s">
        <v>11</v>
      </c>
      <c r="P90" s="282" t="s">
        <v>146</v>
      </c>
      <c r="R90" s="160"/>
      <c r="S90" s="272" t="s">
        <v>11</v>
      </c>
      <c r="T90" s="282" t="s">
        <v>146</v>
      </c>
      <c r="V90" s="160"/>
      <c r="W90" s="272" t="s">
        <v>11</v>
      </c>
      <c r="X90" s="283" t="s">
        <v>149</v>
      </c>
      <c r="Z90" s="160"/>
      <c r="AA90" s="272" t="s">
        <v>11</v>
      </c>
      <c r="AB90" s="283" t="s">
        <v>149</v>
      </c>
      <c r="AD90" s="160"/>
      <c r="AE90" s="272" t="s">
        <v>11</v>
      </c>
      <c r="AF90" s="282" t="s">
        <v>146</v>
      </c>
      <c r="AH90" s="160"/>
      <c r="AI90" s="272" t="s">
        <v>11</v>
      </c>
      <c r="AJ90" s="282" t="s">
        <v>146</v>
      </c>
      <c r="AL90" s="160"/>
      <c r="AM90" s="272" t="s">
        <v>11</v>
      </c>
      <c r="AN90" s="283" t="s">
        <v>147</v>
      </c>
      <c r="AP90" s="160"/>
      <c r="AQ90" s="272" t="s">
        <v>11</v>
      </c>
      <c r="AR90" s="282" t="s">
        <v>146</v>
      </c>
      <c r="AT90" s="160"/>
      <c r="AU90" s="272" t="s">
        <v>11</v>
      </c>
      <c r="AV90" s="282" t="s">
        <v>146</v>
      </c>
      <c r="AX90" s="160"/>
      <c r="AY90" s="272" t="s">
        <v>11</v>
      </c>
      <c r="AZ90" s="282" t="s">
        <v>146</v>
      </c>
      <c r="BB90" s="160"/>
      <c r="BC90" s="272" t="s">
        <v>11</v>
      </c>
      <c r="BD90" s="283" t="s">
        <v>147</v>
      </c>
    </row>
    <row r="91" spans="1:56" s="176" customFormat="1" x14ac:dyDescent="0.2">
      <c r="A91" s="141" t="s">
        <v>135</v>
      </c>
      <c r="B91" s="184" t="s">
        <v>342</v>
      </c>
      <c r="C91" s="142"/>
      <c r="D91" s="181"/>
      <c r="E91" s="128"/>
      <c r="F91" s="160"/>
      <c r="G91" s="143" t="s">
        <v>12</v>
      </c>
      <c r="H91" s="182"/>
      <c r="I91" s="145"/>
      <c r="J91" s="160"/>
      <c r="K91" s="272" t="s">
        <v>12</v>
      </c>
      <c r="L91" s="283" t="s">
        <v>152</v>
      </c>
      <c r="N91" s="160"/>
      <c r="O91" s="272" t="s">
        <v>12</v>
      </c>
      <c r="P91" s="283" t="s">
        <v>152</v>
      </c>
      <c r="R91" s="160"/>
      <c r="S91" s="272" t="s">
        <v>12</v>
      </c>
      <c r="T91" s="282" t="s">
        <v>146</v>
      </c>
      <c r="V91" s="160"/>
      <c r="W91" s="272" t="s">
        <v>12</v>
      </c>
      <c r="X91" s="283" t="s">
        <v>155</v>
      </c>
      <c r="Z91" s="160"/>
      <c r="AA91" s="272" t="s">
        <v>12</v>
      </c>
      <c r="AB91" s="283" t="s">
        <v>155</v>
      </c>
      <c r="AD91" s="160"/>
      <c r="AE91" s="272" t="s">
        <v>12</v>
      </c>
      <c r="AF91" s="283" t="s">
        <v>48</v>
      </c>
      <c r="AH91" s="160"/>
      <c r="AI91" s="272" t="s">
        <v>12</v>
      </c>
      <c r="AJ91" s="283" t="s">
        <v>48</v>
      </c>
      <c r="AL91" s="160"/>
      <c r="AM91" s="272" t="s">
        <v>12</v>
      </c>
      <c r="AN91" s="283" t="s">
        <v>48</v>
      </c>
      <c r="AP91" s="160"/>
      <c r="AQ91" s="272" t="s">
        <v>12</v>
      </c>
      <c r="AR91" s="282" t="s">
        <v>146</v>
      </c>
      <c r="AT91" s="160"/>
      <c r="AU91" s="272" t="s">
        <v>12</v>
      </c>
      <c r="AV91" s="283" t="s">
        <v>152</v>
      </c>
      <c r="AX91" s="160"/>
      <c r="AY91" s="272" t="s">
        <v>12</v>
      </c>
      <c r="AZ91" s="283" t="s">
        <v>152</v>
      </c>
      <c r="BB91" s="160"/>
      <c r="BC91" s="272" t="s">
        <v>12</v>
      </c>
      <c r="BD91" s="283" t="s">
        <v>48</v>
      </c>
    </row>
    <row r="92" spans="1:56" s="176" customFormat="1" x14ac:dyDescent="0.2">
      <c r="A92" s="183" t="s">
        <v>136</v>
      </c>
      <c r="B92" s="184" t="s">
        <v>342</v>
      </c>
      <c r="C92" s="184"/>
      <c r="D92" s="181"/>
      <c r="E92" s="128"/>
      <c r="F92" s="160"/>
      <c r="G92" s="143" t="s">
        <v>18</v>
      </c>
      <c r="H92" s="182"/>
      <c r="I92" s="145"/>
      <c r="J92" s="160"/>
      <c r="K92" s="272" t="s">
        <v>18</v>
      </c>
      <c r="L92" s="282" t="s">
        <v>146</v>
      </c>
      <c r="N92" s="160"/>
      <c r="O92" s="272" t="s">
        <v>18</v>
      </c>
      <c r="P92" s="283" t="s">
        <v>147</v>
      </c>
      <c r="R92" s="160"/>
      <c r="S92" s="272" t="s">
        <v>18</v>
      </c>
      <c r="T92" s="282" t="s">
        <v>146</v>
      </c>
      <c r="V92" s="160"/>
      <c r="W92" s="272" t="s">
        <v>18</v>
      </c>
      <c r="X92" s="283" t="s">
        <v>149</v>
      </c>
      <c r="Z92" s="160"/>
      <c r="AA92" s="272" t="s">
        <v>18</v>
      </c>
      <c r="AB92" s="283" t="s">
        <v>149</v>
      </c>
      <c r="AD92" s="160"/>
      <c r="AE92" s="272" t="s">
        <v>18</v>
      </c>
      <c r="AF92" s="283" t="s">
        <v>147</v>
      </c>
      <c r="AH92" s="160"/>
      <c r="AI92" s="272" t="s">
        <v>18</v>
      </c>
      <c r="AJ92" s="283" t="s">
        <v>147</v>
      </c>
      <c r="AL92" s="160"/>
      <c r="AM92" s="272" t="s">
        <v>18</v>
      </c>
      <c r="AN92" s="283" t="s">
        <v>147</v>
      </c>
      <c r="AP92" s="160"/>
      <c r="AQ92" s="272" t="s">
        <v>18</v>
      </c>
      <c r="AR92" s="282" t="s">
        <v>146</v>
      </c>
      <c r="AT92" s="160"/>
      <c r="AU92" s="272" t="s">
        <v>18</v>
      </c>
      <c r="AV92" s="282" t="s">
        <v>146</v>
      </c>
      <c r="AX92" s="160"/>
      <c r="AY92" s="272" t="s">
        <v>18</v>
      </c>
      <c r="AZ92" s="283" t="s">
        <v>147</v>
      </c>
      <c r="BB92" s="160"/>
      <c r="BC92" s="272" t="s">
        <v>18</v>
      </c>
      <c r="BD92" s="283" t="s">
        <v>147</v>
      </c>
    </row>
    <row r="93" spans="1:56" s="176" customFormat="1" x14ac:dyDescent="0.2">
      <c r="A93" s="183" t="s">
        <v>137</v>
      </c>
      <c r="B93" s="184" t="s">
        <v>342</v>
      </c>
      <c r="C93" s="184"/>
      <c r="D93" s="181"/>
      <c r="E93" s="131"/>
      <c r="F93" s="160"/>
      <c r="G93" s="143" t="s">
        <v>19</v>
      </c>
      <c r="H93" s="182"/>
      <c r="I93" s="145"/>
      <c r="J93" s="160"/>
      <c r="K93" s="272" t="s">
        <v>19</v>
      </c>
      <c r="L93" s="283" t="s">
        <v>152</v>
      </c>
      <c r="N93" s="160"/>
      <c r="O93" s="272" t="s">
        <v>19</v>
      </c>
      <c r="P93" s="283" t="s">
        <v>58</v>
      </c>
      <c r="R93" s="160"/>
      <c r="S93" s="272" t="s">
        <v>19</v>
      </c>
      <c r="T93" s="282" t="s">
        <v>146</v>
      </c>
      <c r="V93" s="160"/>
      <c r="W93" s="272" t="s">
        <v>19</v>
      </c>
      <c r="X93" s="283" t="s">
        <v>65</v>
      </c>
      <c r="Z93" s="160"/>
      <c r="AA93" s="272" t="s">
        <v>19</v>
      </c>
      <c r="AB93" s="283" t="s">
        <v>65</v>
      </c>
      <c r="AD93" s="160"/>
      <c r="AE93" s="272" t="s">
        <v>19</v>
      </c>
      <c r="AF93" s="283" t="s">
        <v>62</v>
      </c>
      <c r="AH93" s="160"/>
      <c r="AI93" s="272" t="s">
        <v>19</v>
      </c>
      <c r="AJ93" s="283" t="s">
        <v>62</v>
      </c>
      <c r="AL93" s="160"/>
      <c r="AM93" s="272" t="s">
        <v>19</v>
      </c>
      <c r="AN93" s="283" t="s">
        <v>43</v>
      </c>
      <c r="AP93" s="160"/>
      <c r="AQ93" s="272" t="s">
        <v>19</v>
      </c>
      <c r="AR93" s="282" t="s">
        <v>146</v>
      </c>
      <c r="AT93" s="160"/>
      <c r="AU93" s="272" t="s">
        <v>19</v>
      </c>
      <c r="AV93" s="283" t="s">
        <v>152</v>
      </c>
      <c r="AX93" s="160"/>
      <c r="AY93" s="272" t="s">
        <v>19</v>
      </c>
      <c r="AZ93" s="283" t="s">
        <v>58</v>
      </c>
      <c r="BB93" s="160"/>
      <c r="BC93" s="272" t="s">
        <v>19</v>
      </c>
      <c r="BD93" s="283" t="s">
        <v>43</v>
      </c>
    </row>
    <row r="94" spans="1:56" s="176" customFormat="1" x14ac:dyDescent="0.2">
      <c r="A94" s="141" t="s">
        <v>319</v>
      </c>
      <c r="B94" s="184" t="s">
        <v>394</v>
      </c>
      <c r="C94" s="142"/>
      <c r="D94" s="181"/>
      <c r="E94" s="131"/>
      <c r="F94" s="160"/>
      <c r="G94" s="143" t="s">
        <v>9</v>
      </c>
      <c r="H94" s="182"/>
      <c r="I94" s="145"/>
      <c r="J94" s="160"/>
      <c r="K94" s="272" t="s">
        <v>9</v>
      </c>
      <c r="L94" s="282" t="s">
        <v>54</v>
      </c>
      <c r="N94" s="160"/>
      <c r="O94" s="272" t="s">
        <v>9</v>
      </c>
      <c r="P94" s="282" t="s">
        <v>54</v>
      </c>
      <c r="R94" s="160"/>
      <c r="S94" s="272" t="s">
        <v>9</v>
      </c>
      <c r="T94" s="282" t="s">
        <v>54</v>
      </c>
      <c r="V94" s="160"/>
      <c r="W94" s="272" t="s">
        <v>9</v>
      </c>
      <c r="X94" s="283" t="s">
        <v>50</v>
      </c>
      <c r="Z94" s="160"/>
      <c r="AA94" s="272" t="s">
        <v>9</v>
      </c>
      <c r="AB94" s="283" t="s">
        <v>50</v>
      </c>
      <c r="AD94" s="160"/>
      <c r="AE94" s="272" t="s">
        <v>9</v>
      </c>
      <c r="AF94" s="283" t="s">
        <v>49</v>
      </c>
      <c r="AH94" s="160"/>
      <c r="AI94" s="272" t="s">
        <v>9</v>
      </c>
      <c r="AJ94" s="283" t="s">
        <v>49</v>
      </c>
      <c r="AL94" s="160"/>
      <c r="AM94" s="272" t="s">
        <v>9</v>
      </c>
      <c r="AN94" s="283" t="s">
        <v>50</v>
      </c>
      <c r="AP94" s="160"/>
      <c r="AQ94" s="272" t="s">
        <v>9</v>
      </c>
      <c r="AR94" s="282" t="s">
        <v>54</v>
      </c>
      <c r="AT94" s="160"/>
      <c r="AU94" s="272" t="s">
        <v>9</v>
      </c>
      <c r="AV94" s="282" t="s">
        <v>54</v>
      </c>
      <c r="AX94" s="160"/>
      <c r="AY94" s="272" t="s">
        <v>9</v>
      </c>
      <c r="AZ94" s="282" t="s">
        <v>54</v>
      </c>
      <c r="BB94" s="160"/>
      <c r="BC94" s="272" t="s">
        <v>9</v>
      </c>
      <c r="BD94" s="283" t="s">
        <v>50</v>
      </c>
    </row>
    <row r="95" spans="1:56" s="176" customFormat="1" x14ac:dyDescent="0.2">
      <c r="A95" s="141" t="s">
        <v>138</v>
      </c>
      <c r="B95" s="184" t="s">
        <v>397</v>
      </c>
      <c r="C95" s="142"/>
      <c r="D95" s="181"/>
      <c r="E95" s="128"/>
      <c r="F95" s="160"/>
      <c r="G95" s="143" t="s">
        <v>10</v>
      </c>
      <c r="H95" s="182"/>
      <c r="I95" s="145"/>
      <c r="J95" s="160"/>
      <c r="K95" s="272" t="s">
        <v>10</v>
      </c>
      <c r="L95" s="283" t="s">
        <v>51</v>
      </c>
      <c r="N95" s="160"/>
      <c r="O95" s="272" t="s">
        <v>10</v>
      </c>
      <c r="P95" s="283" t="s">
        <v>51</v>
      </c>
      <c r="R95" s="160"/>
      <c r="S95" s="272" t="s">
        <v>10</v>
      </c>
      <c r="T95" s="282" t="s">
        <v>354</v>
      </c>
      <c r="V95" s="160"/>
      <c r="W95" s="272" t="s">
        <v>10</v>
      </c>
      <c r="X95" s="283" t="s">
        <v>419</v>
      </c>
      <c r="Z95" s="160"/>
      <c r="AA95" s="272" t="s">
        <v>10</v>
      </c>
      <c r="AB95" s="283" t="s">
        <v>419</v>
      </c>
      <c r="AD95" s="160"/>
      <c r="AE95" s="272" t="s">
        <v>10</v>
      </c>
      <c r="AF95" s="283" t="s">
        <v>375</v>
      </c>
      <c r="AH95" s="160"/>
      <c r="AI95" s="272" t="s">
        <v>10</v>
      </c>
      <c r="AJ95" s="283" t="s">
        <v>375</v>
      </c>
      <c r="AL95" s="160"/>
      <c r="AM95" s="272" t="s">
        <v>10</v>
      </c>
      <c r="AN95" s="283" t="s">
        <v>375</v>
      </c>
      <c r="AP95" s="160"/>
      <c r="AQ95" s="272" t="s">
        <v>10</v>
      </c>
      <c r="AR95" s="282" t="s">
        <v>354</v>
      </c>
      <c r="AT95" s="160"/>
      <c r="AU95" s="272" t="s">
        <v>10</v>
      </c>
      <c r="AV95" s="283" t="s">
        <v>51</v>
      </c>
      <c r="AX95" s="160"/>
      <c r="AY95" s="272" t="s">
        <v>10</v>
      </c>
      <c r="AZ95" s="283" t="s">
        <v>51</v>
      </c>
      <c r="BB95" s="160"/>
      <c r="BC95" s="272" t="s">
        <v>10</v>
      </c>
      <c r="BD95" s="283" t="s">
        <v>375</v>
      </c>
    </row>
    <row r="96" spans="1:56" s="176" customFormat="1" x14ac:dyDescent="0.2">
      <c r="A96" s="183" t="s">
        <v>139</v>
      </c>
      <c r="B96" s="184" t="s">
        <v>398</v>
      </c>
      <c r="C96" s="184"/>
      <c r="D96" s="181"/>
      <c r="E96" s="128"/>
      <c r="F96" s="160"/>
      <c r="G96" s="143" t="s">
        <v>1</v>
      </c>
      <c r="H96" s="182"/>
      <c r="I96" s="145"/>
      <c r="J96" s="160"/>
      <c r="K96" s="272" t="s">
        <v>1</v>
      </c>
      <c r="L96" s="282" t="s">
        <v>355</v>
      </c>
      <c r="N96" s="160"/>
      <c r="O96" s="272" t="s">
        <v>1</v>
      </c>
      <c r="P96" s="283" t="s">
        <v>152</v>
      </c>
      <c r="R96" s="160"/>
      <c r="S96" s="272" t="s">
        <v>1</v>
      </c>
      <c r="T96" s="282" t="s">
        <v>355</v>
      </c>
      <c r="V96" s="160"/>
      <c r="W96" s="272" t="s">
        <v>1</v>
      </c>
      <c r="X96" s="283" t="s">
        <v>153</v>
      </c>
      <c r="Z96" s="160"/>
      <c r="AA96" s="272" t="s">
        <v>1</v>
      </c>
      <c r="AB96" s="283" t="s">
        <v>153</v>
      </c>
      <c r="AD96" s="160"/>
      <c r="AE96" s="272" t="s">
        <v>1</v>
      </c>
      <c r="AF96" s="283" t="s">
        <v>156</v>
      </c>
      <c r="AH96" s="160"/>
      <c r="AI96" s="272" t="s">
        <v>1</v>
      </c>
      <c r="AJ96" s="283" t="s">
        <v>156</v>
      </c>
      <c r="AL96" s="160"/>
      <c r="AM96" s="272" t="s">
        <v>1</v>
      </c>
      <c r="AN96" s="283" t="s">
        <v>152</v>
      </c>
      <c r="AP96" s="160"/>
      <c r="AQ96" s="272" t="s">
        <v>1</v>
      </c>
      <c r="AR96" s="282" t="s">
        <v>355</v>
      </c>
      <c r="AT96" s="160"/>
      <c r="AU96" s="272" t="s">
        <v>1</v>
      </c>
      <c r="AV96" s="282" t="s">
        <v>355</v>
      </c>
      <c r="AX96" s="160"/>
      <c r="AY96" s="272" t="s">
        <v>1</v>
      </c>
      <c r="AZ96" s="283" t="s">
        <v>152</v>
      </c>
      <c r="BB96" s="160"/>
      <c r="BC96" s="272" t="s">
        <v>1</v>
      </c>
      <c r="BD96" s="283" t="s">
        <v>152</v>
      </c>
    </row>
    <row r="97" spans="1:56" s="176" customFormat="1" x14ac:dyDescent="0.2">
      <c r="A97" s="183" t="s">
        <v>140</v>
      </c>
      <c r="B97" s="184" t="s">
        <v>399</v>
      </c>
      <c r="C97" s="184"/>
      <c r="D97" s="181"/>
      <c r="E97" s="128"/>
      <c r="F97" s="160"/>
      <c r="G97" s="143" t="s">
        <v>2</v>
      </c>
      <c r="H97" s="182"/>
      <c r="I97" s="145"/>
      <c r="J97" s="160"/>
      <c r="K97" s="272" t="s">
        <v>2</v>
      </c>
      <c r="L97" s="283" t="s">
        <v>410</v>
      </c>
      <c r="N97" s="160"/>
      <c r="O97" s="272" t="s">
        <v>2</v>
      </c>
      <c r="P97" s="283" t="s">
        <v>151</v>
      </c>
      <c r="R97" s="160"/>
      <c r="S97" s="272" t="s">
        <v>2</v>
      </c>
      <c r="T97" s="282" t="s">
        <v>63</v>
      </c>
      <c r="V97" s="160"/>
      <c r="W97" s="272" t="s">
        <v>2</v>
      </c>
      <c r="X97" s="283" t="s">
        <v>371</v>
      </c>
      <c r="Z97" s="160"/>
      <c r="AA97" s="272" t="s">
        <v>2</v>
      </c>
      <c r="AB97" s="283" t="s">
        <v>371</v>
      </c>
      <c r="AD97" s="160"/>
      <c r="AE97" s="272" t="s">
        <v>2</v>
      </c>
      <c r="AF97" s="283" t="s">
        <v>375</v>
      </c>
      <c r="AH97" s="160"/>
      <c r="AI97" s="272" t="s">
        <v>2</v>
      </c>
      <c r="AJ97" s="283" t="s">
        <v>375</v>
      </c>
      <c r="AL97" s="160"/>
      <c r="AM97" s="272" t="s">
        <v>2</v>
      </c>
      <c r="AN97" s="283" t="s">
        <v>441</v>
      </c>
      <c r="AP97" s="160"/>
      <c r="AQ97" s="272" t="s">
        <v>2</v>
      </c>
      <c r="AR97" s="282" t="s">
        <v>63</v>
      </c>
      <c r="AT97" s="160"/>
      <c r="AU97" s="272" t="s">
        <v>2</v>
      </c>
      <c r="AV97" s="283" t="s">
        <v>410</v>
      </c>
      <c r="AX97" s="160"/>
      <c r="AY97" s="272" t="s">
        <v>2</v>
      </c>
      <c r="AZ97" s="283" t="s">
        <v>151</v>
      </c>
      <c r="BB97" s="160"/>
      <c r="BC97" s="272" t="s">
        <v>2</v>
      </c>
      <c r="BD97" s="283" t="s">
        <v>441</v>
      </c>
    </row>
    <row r="98" spans="1:56" s="176" customFormat="1" ht="12.75" customHeight="1" x14ac:dyDescent="0.2">
      <c r="A98" s="177"/>
      <c r="B98" s="185"/>
      <c r="C98" s="185"/>
      <c r="D98" s="181"/>
      <c r="E98" s="128"/>
      <c r="F98" s="160"/>
      <c r="G98" s="143"/>
      <c r="H98" s="182"/>
      <c r="I98" s="145"/>
      <c r="J98" s="160"/>
      <c r="K98" s="272"/>
      <c r="L98" s="279"/>
      <c r="N98" s="160"/>
      <c r="O98" s="272"/>
      <c r="P98" s="279"/>
      <c r="R98" s="160"/>
      <c r="S98" s="272"/>
      <c r="T98" s="279"/>
      <c r="V98" s="160"/>
      <c r="W98" s="272"/>
      <c r="X98" s="279"/>
      <c r="Z98" s="160"/>
      <c r="AA98" s="272"/>
      <c r="AB98" s="279"/>
      <c r="AD98" s="160"/>
      <c r="AE98" s="272"/>
      <c r="AF98" s="279"/>
      <c r="AH98" s="160"/>
      <c r="AI98" s="272"/>
      <c r="AJ98" s="279"/>
      <c r="AL98" s="160"/>
      <c r="AM98" s="272"/>
      <c r="AN98" s="279"/>
      <c r="AP98" s="160"/>
      <c r="AQ98" s="272"/>
      <c r="AR98" s="279"/>
      <c r="AT98" s="160"/>
      <c r="AU98" s="272"/>
      <c r="AV98" s="279"/>
      <c r="AX98" s="160"/>
      <c r="AY98" s="272"/>
      <c r="AZ98" s="279"/>
      <c r="BB98" s="160"/>
      <c r="BC98" s="272"/>
      <c r="BD98" s="279"/>
    </row>
    <row r="99" spans="1:56" s="176" customFormat="1" ht="12.75" customHeight="1" x14ac:dyDescent="0.2">
      <c r="A99" s="177"/>
      <c r="B99" s="185"/>
      <c r="C99" s="185"/>
      <c r="D99" s="181"/>
      <c r="E99" s="128"/>
      <c r="F99" s="160"/>
      <c r="G99" s="143"/>
      <c r="H99" s="182"/>
      <c r="I99" s="145"/>
      <c r="J99" s="160"/>
      <c r="K99" s="272"/>
      <c r="L99" s="279"/>
      <c r="N99" s="160"/>
      <c r="O99" s="272"/>
      <c r="P99" s="279"/>
      <c r="R99" s="160"/>
      <c r="S99" s="272"/>
      <c r="T99" s="279"/>
      <c r="V99" s="160"/>
      <c r="W99" s="272"/>
      <c r="X99" s="279"/>
      <c r="Z99" s="160"/>
      <c r="AA99" s="272"/>
      <c r="AB99" s="279"/>
      <c r="AD99" s="160"/>
      <c r="AE99" s="272"/>
      <c r="AF99" s="279"/>
      <c r="AH99" s="160"/>
      <c r="AI99" s="272"/>
      <c r="AJ99" s="279"/>
      <c r="AL99" s="160"/>
      <c r="AM99" s="272"/>
      <c r="AN99" s="279"/>
      <c r="AP99" s="160"/>
      <c r="AQ99" s="272"/>
      <c r="AR99" s="279"/>
      <c r="AT99" s="160"/>
      <c r="AU99" s="272"/>
      <c r="AV99" s="279"/>
      <c r="AX99" s="160"/>
      <c r="AY99" s="272"/>
      <c r="AZ99" s="279"/>
      <c r="BB99" s="160"/>
      <c r="BC99" s="272"/>
      <c r="BD99" s="279"/>
    </row>
    <row r="100" spans="1:56" s="176" customFormat="1" x14ac:dyDescent="0.2">
      <c r="A100" s="177"/>
      <c r="B100" s="161"/>
      <c r="C100" s="147"/>
      <c r="D100" s="178"/>
      <c r="E100" s="128"/>
      <c r="F100" s="132" t="s">
        <v>224</v>
      </c>
      <c r="G100" s="100"/>
      <c r="H100" s="179"/>
      <c r="I100" s="145"/>
      <c r="J100" s="273" t="s">
        <v>224</v>
      </c>
      <c r="K100" s="100"/>
      <c r="L100" s="277"/>
      <c r="N100" s="273" t="s">
        <v>224</v>
      </c>
      <c r="O100" s="100"/>
      <c r="P100" s="277"/>
      <c r="R100" s="273" t="s">
        <v>224</v>
      </c>
      <c r="S100" s="100"/>
      <c r="T100" s="277"/>
      <c r="V100" s="273" t="s">
        <v>224</v>
      </c>
      <c r="W100" s="100"/>
      <c r="X100" s="277"/>
      <c r="Z100" s="273" t="s">
        <v>224</v>
      </c>
      <c r="AA100" s="100"/>
      <c r="AB100" s="277"/>
      <c r="AD100" s="273" t="s">
        <v>224</v>
      </c>
      <c r="AE100" s="100"/>
      <c r="AF100" s="277"/>
      <c r="AH100" s="273" t="s">
        <v>224</v>
      </c>
      <c r="AI100" s="100"/>
      <c r="AJ100" s="277"/>
      <c r="AL100" s="273" t="s">
        <v>224</v>
      </c>
      <c r="AM100" s="100"/>
      <c r="AN100" s="277"/>
      <c r="AP100" s="273" t="s">
        <v>224</v>
      </c>
      <c r="AQ100" s="100"/>
      <c r="AR100" s="277"/>
      <c r="AT100" s="273" t="s">
        <v>224</v>
      </c>
      <c r="AU100" s="100"/>
      <c r="AV100" s="277"/>
      <c r="AX100" s="273" t="s">
        <v>224</v>
      </c>
      <c r="AY100" s="100"/>
      <c r="AZ100" s="277"/>
      <c r="BB100" s="273" t="s">
        <v>224</v>
      </c>
      <c r="BC100" s="100"/>
      <c r="BD100" s="277"/>
    </row>
    <row r="101" spans="1:56" s="176" customFormat="1" x14ac:dyDescent="0.2">
      <c r="A101" s="136" t="s">
        <v>264</v>
      </c>
      <c r="B101" s="137" t="s">
        <v>272</v>
      </c>
      <c r="C101" s="137" t="s">
        <v>273</v>
      </c>
      <c r="D101" s="178"/>
      <c r="E101" s="128"/>
      <c r="F101" s="138"/>
      <c r="G101" s="139" t="s">
        <v>267</v>
      </c>
      <c r="H101" s="140" t="s">
        <v>268</v>
      </c>
      <c r="I101" s="145"/>
      <c r="J101" s="138"/>
      <c r="K101" s="271" t="s">
        <v>267</v>
      </c>
      <c r="L101" s="278" t="s">
        <v>268</v>
      </c>
      <c r="N101" s="138"/>
      <c r="O101" s="271" t="s">
        <v>267</v>
      </c>
      <c r="P101" s="278" t="s">
        <v>268</v>
      </c>
      <c r="R101" s="138"/>
      <c r="S101" s="271" t="s">
        <v>267</v>
      </c>
      <c r="T101" s="278" t="s">
        <v>268</v>
      </c>
      <c r="V101" s="138"/>
      <c r="W101" s="271" t="s">
        <v>267</v>
      </c>
      <c r="X101" s="278" t="s">
        <v>268</v>
      </c>
      <c r="Z101" s="138"/>
      <c r="AA101" s="271" t="s">
        <v>267</v>
      </c>
      <c r="AB101" s="278" t="s">
        <v>268</v>
      </c>
      <c r="AD101" s="138"/>
      <c r="AE101" s="271" t="s">
        <v>267</v>
      </c>
      <c r="AF101" s="278" t="s">
        <v>268</v>
      </c>
      <c r="AH101" s="138"/>
      <c r="AI101" s="271" t="s">
        <v>267</v>
      </c>
      <c r="AJ101" s="278" t="s">
        <v>268</v>
      </c>
      <c r="AL101" s="138"/>
      <c r="AM101" s="271" t="s">
        <v>267</v>
      </c>
      <c r="AN101" s="278" t="s">
        <v>268</v>
      </c>
      <c r="AP101" s="138"/>
      <c r="AQ101" s="271" t="s">
        <v>267</v>
      </c>
      <c r="AR101" s="278" t="s">
        <v>268</v>
      </c>
      <c r="AT101" s="138"/>
      <c r="AU101" s="271" t="s">
        <v>267</v>
      </c>
      <c r="AV101" s="278" t="s">
        <v>268</v>
      </c>
      <c r="AX101" s="138"/>
      <c r="AY101" s="271" t="s">
        <v>267</v>
      </c>
      <c r="AZ101" s="278" t="s">
        <v>268</v>
      </c>
      <c r="BB101" s="138"/>
      <c r="BC101" s="271" t="s">
        <v>267</v>
      </c>
      <c r="BD101" s="278" t="s">
        <v>268</v>
      </c>
    </row>
    <row r="102" spans="1:56" s="176" customFormat="1" x14ac:dyDescent="0.2">
      <c r="A102" s="141" t="s">
        <v>123</v>
      </c>
      <c r="B102" s="184" t="s">
        <v>342</v>
      </c>
      <c r="C102" s="142"/>
      <c r="D102" s="181"/>
      <c r="E102" s="128"/>
      <c r="F102" s="160"/>
      <c r="G102" s="143" t="s">
        <v>33</v>
      </c>
      <c r="H102" s="182"/>
      <c r="I102" s="145"/>
      <c r="J102" s="160"/>
      <c r="K102" s="272" t="s">
        <v>33</v>
      </c>
      <c r="L102" s="282" t="s">
        <v>146</v>
      </c>
      <c r="N102" s="160"/>
      <c r="O102" s="272" t="s">
        <v>33</v>
      </c>
      <c r="P102" s="282" t="s">
        <v>146</v>
      </c>
      <c r="R102" s="160"/>
      <c r="S102" s="272" t="s">
        <v>33</v>
      </c>
      <c r="T102" s="282" t="s">
        <v>146</v>
      </c>
      <c r="V102" s="160"/>
      <c r="W102" s="272" t="s">
        <v>33</v>
      </c>
      <c r="X102" s="282" t="s">
        <v>146</v>
      </c>
      <c r="Z102" s="160"/>
      <c r="AA102" s="272" t="s">
        <v>33</v>
      </c>
      <c r="AB102" s="282" t="s">
        <v>146</v>
      </c>
      <c r="AD102" s="160"/>
      <c r="AE102" s="272" t="s">
        <v>33</v>
      </c>
      <c r="AF102" s="282" t="s">
        <v>146</v>
      </c>
      <c r="AH102" s="160"/>
      <c r="AI102" s="272" t="s">
        <v>33</v>
      </c>
      <c r="AJ102" s="282" t="s">
        <v>146</v>
      </c>
      <c r="AL102" s="160"/>
      <c r="AM102" s="272" t="s">
        <v>33</v>
      </c>
      <c r="AN102" s="282" t="s">
        <v>146</v>
      </c>
      <c r="AP102" s="160"/>
      <c r="AQ102" s="272" t="s">
        <v>33</v>
      </c>
      <c r="AR102" s="282" t="s">
        <v>146</v>
      </c>
      <c r="AT102" s="160"/>
      <c r="AU102" s="272" t="s">
        <v>33</v>
      </c>
      <c r="AV102" s="282" t="s">
        <v>146</v>
      </c>
      <c r="AX102" s="160"/>
      <c r="AY102" s="272" t="s">
        <v>33</v>
      </c>
      <c r="AZ102" s="282" t="s">
        <v>146</v>
      </c>
      <c r="BB102" s="160"/>
      <c r="BC102" s="272" t="s">
        <v>33</v>
      </c>
      <c r="BD102" s="282" t="s">
        <v>146</v>
      </c>
    </row>
    <row r="103" spans="1:56" s="176" customFormat="1" x14ac:dyDescent="0.2">
      <c r="A103" s="141" t="s">
        <v>119</v>
      </c>
      <c r="B103" s="184" t="s">
        <v>338</v>
      </c>
      <c r="C103" s="142"/>
      <c r="D103" s="181"/>
      <c r="E103" s="128"/>
      <c r="F103" s="160"/>
      <c r="G103" s="143" t="s">
        <v>225</v>
      </c>
      <c r="H103" s="182"/>
      <c r="I103" s="145"/>
      <c r="J103" s="160"/>
      <c r="K103" s="272" t="s">
        <v>225</v>
      </c>
      <c r="L103" s="282" t="s">
        <v>147</v>
      </c>
      <c r="N103" s="160"/>
      <c r="O103" s="272" t="s">
        <v>225</v>
      </c>
      <c r="P103" s="282" t="s">
        <v>147</v>
      </c>
      <c r="R103" s="160"/>
      <c r="S103" s="272" t="s">
        <v>225</v>
      </c>
      <c r="T103" s="282" t="s">
        <v>147</v>
      </c>
      <c r="V103" s="160"/>
      <c r="W103" s="272" t="s">
        <v>225</v>
      </c>
      <c r="X103" s="282" t="s">
        <v>147</v>
      </c>
      <c r="Z103" s="160"/>
      <c r="AA103" s="272" t="s">
        <v>225</v>
      </c>
      <c r="AB103" s="282" t="s">
        <v>147</v>
      </c>
      <c r="AD103" s="160"/>
      <c r="AE103" s="272" t="s">
        <v>225</v>
      </c>
      <c r="AF103" s="282" t="s">
        <v>147</v>
      </c>
      <c r="AH103" s="160"/>
      <c r="AI103" s="272" t="s">
        <v>225</v>
      </c>
      <c r="AJ103" s="282" t="s">
        <v>147</v>
      </c>
      <c r="AL103" s="160"/>
      <c r="AM103" s="272" t="s">
        <v>225</v>
      </c>
      <c r="AN103" s="282" t="s">
        <v>147</v>
      </c>
      <c r="AP103" s="160"/>
      <c r="AQ103" s="272" t="s">
        <v>225</v>
      </c>
      <c r="AR103" s="282" t="s">
        <v>147</v>
      </c>
      <c r="AT103" s="160"/>
      <c r="AU103" s="272" t="s">
        <v>225</v>
      </c>
      <c r="AV103" s="282" t="s">
        <v>147</v>
      </c>
      <c r="AX103" s="160"/>
      <c r="AY103" s="272" t="s">
        <v>225</v>
      </c>
      <c r="AZ103" s="282" t="s">
        <v>147</v>
      </c>
      <c r="BB103" s="160"/>
      <c r="BC103" s="272" t="s">
        <v>225</v>
      </c>
      <c r="BD103" s="282" t="s">
        <v>147</v>
      </c>
    </row>
    <row r="104" spans="1:56" s="176" customFormat="1" x14ac:dyDescent="0.2">
      <c r="A104" s="183" t="s">
        <v>144</v>
      </c>
      <c r="B104" s="184" t="s">
        <v>342</v>
      </c>
      <c r="C104" s="142"/>
      <c r="D104" s="181"/>
      <c r="E104" s="128"/>
      <c r="F104" s="160"/>
      <c r="G104" s="143" t="s">
        <v>34</v>
      </c>
      <c r="H104" s="182"/>
      <c r="I104" s="145"/>
      <c r="J104" s="160"/>
      <c r="K104" s="272" t="s">
        <v>34</v>
      </c>
      <c r="L104" s="282" t="s">
        <v>146</v>
      </c>
      <c r="N104" s="160"/>
      <c r="O104" s="272" t="s">
        <v>34</v>
      </c>
      <c r="P104" s="282" t="s">
        <v>146</v>
      </c>
      <c r="R104" s="160"/>
      <c r="S104" s="272" t="s">
        <v>34</v>
      </c>
      <c r="T104" s="283" t="s">
        <v>147</v>
      </c>
      <c r="V104" s="160"/>
      <c r="W104" s="272" t="s">
        <v>34</v>
      </c>
      <c r="X104" s="282" t="s">
        <v>146</v>
      </c>
      <c r="Z104" s="160"/>
      <c r="AA104" s="272" t="s">
        <v>34</v>
      </c>
      <c r="AB104" s="282" t="s">
        <v>146</v>
      </c>
      <c r="AD104" s="160"/>
      <c r="AE104" s="272" t="s">
        <v>34</v>
      </c>
      <c r="AF104" s="283" t="s">
        <v>147</v>
      </c>
      <c r="AH104" s="160"/>
      <c r="AI104" s="272" t="s">
        <v>34</v>
      </c>
      <c r="AJ104" s="283" t="s">
        <v>147</v>
      </c>
      <c r="AL104" s="160"/>
      <c r="AM104" s="272" t="s">
        <v>34</v>
      </c>
      <c r="AN104" s="282" t="s">
        <v>146</v>
      </c>
      <c r="AP104" s="160"/>
      <c r="AQ104" s="272" t="s">
        <v>34</v>
      </c>
      <c r="AR104" s="283" t="s">
        <v>147</v>
      </c>
      <c r="AT104" s="160"/>
      <c r="AU104" s="272" t="s">
        <v>34</v>
      </c>
      <c r="AV104" s="282" t="s">
        <v>146</v>
      </c>
      <c r="AX104" s="160"/>
      <c r="AY104" s="272" t="s">
        <v>34</v>
      </c>
      <c r="AZ104" s="282" t="s">
        <v>146</v>
      </c>
      <c r="BB104" s="160"/>
      <c r="BC104" s="272" t="s">
        <v>34</v>
      </c>
      <c r="BD104" s="282" t="s">
        <v>146</v>
      </c>
    </row>
    <row r="105" spans="1:56" s="176" customFormat="1" x14ac:dyDescent="0.2">
      <c r="A105" s="183" t="s">
        <v>320</v>
      </c>
      <c r="B105" s="184" t="s">
        <v>400</v>
      </c>
      <c r="C105" s="142"/>
      <c r="D105" s="181"/>
      <c r="E105" s="128"/>
      <c r="F105" s="160"/>
      <c r="G105" s="143" t="s">
        <v>26</v>
      </c>
      <c r="H105" s="182"/>
      <c r="I105" s="145"/>
      <c r="J105" s="160"/>
      <c r="K105" s="272" t="s">
        <v>26</v>
      </c>
      <c r="L105" s="282" t="s">
        <v>36</v>
      </c>
      <c r="N105" s="160"/>
      <c r="O105" s="272" t="s">
        <v>26</v>
      </c>
      <c r="P105" s="282" t="s">
        <v>36</v>
      </c>
      <c r="R105" s="160"/>
      <c r="S105" s="272" t="s">
        <v>26</v>
      </c>
      <c r="T105" s="283" t="s">
        <v>38</v>
      </c>
      <c r="V105" s="160"/>
      <c r="W105" s="272" t="s">
        <v>26</v>
      </c>
      <c r="X105" s="282" t="s">
        <v>36</v>
      </c>
      <c r="Z105" s="160"/>
      <c r="AA105" s="272" t="s">
        <v>26</v>
      </c>
      <c r="AB105" s="282" t="s">
        <v>36</v>
      </c>
      <c r="AD105" s="160"/>
      <c r="AE105" s="272" t="s">
        <v>26</v>
      </c>
      <c r="AF105" s="283" t="s">
        <v>38</v>
      </c>
      <c r="AH105" s="160"/>
      <c r="AI105" s="272" t="s">
        <v>26</v>
      </c>
      <c r="AJ105" s="283" t="s">
        <v>38</v>
      </c>
      <c r="AL105" s="160"/>
      <c r="AM105" s="272" t="s">
        <v>26</v>
      </c>
      <c r="AN105" s="282" t="s">
        <v>36</v>
      </c>
      <c r="AP105" s="160"/>
      <c r="AQ105" s="272" t="s">
        <v>26</v>
      </c>
      <c r="AR105" s="283" t="s">
        <v>38</v>
      </c>
      <c r="AT105" s="160"/>
      <c r="AU105" s="272" t="s">
        <v>26</v>
      </c>
      <c r="AV105" s="282" t="s">
        <v>36</v>
      </c>
      <c r="AX105" s="160"/>
      <c r="AY105" s="272" t="s">
        <v>26</v>
      </c>
      <c r="AZ105" s="282" t="s">
        <v>36</v>
      </c>
      <c r="BB105" s="160"/>
      <c r="BC105" s="272" t="s">
        <v>26</v>
      </c>
      <c r="BD105" s="282" t="s">
        <v>36</v>
      </c>
    </row>
    <row r="106" spans="1:56" s="176" customFormat="1" x14ac:dyDescent="0.2">
      <c r="A106" s="183" t="s">
        <v>198</v>
      </c>
      <c r="B106" s="184" t="s">
        <v>342</v>
      </c>
      <c r="C106" s="184"/>
      <c r="D106" s="181"/>
      <c r="E106" s="128"/>
      <c r="F106" s="160"/>
      <c r="G106" s="143" t="s">
        <v>226</v>
      </c>
      <c r="H106" s="182"/>
      <c r="I106" s="145"/>
      <c r="J106" s="160"/>
      <c r="K106" s="272" t="s">
        <v>226</v>
      </c>
      <c r="L106" s="282" t="s">
        <v>146</v>
      </c>
      <c r="N106" s="160"/>
      <c r="O106" s="272" t="s">
        <v>226</v>
      </c>
      <c r="P106" s="282" t="s">
        <v>146</v>
      </c>
      <c r="R106" s="160"/>
      <c r="S106" s="272" t="s">
        <v>226</v>
      </c>
      <c r="T106" s="282" t="s">
        <v>146</v>
      </c>
      <c r="V106" s="160"/>
      <c r="W106" s="272" t="s">
        <v>226</v>
      </c>
      <c r="X106" s="282" t="s">
        <v>146</v>
      </c>
      <c r="Z106" s="160"/>
      <c r="AA106" s="272" t="s">
        <v>226</v>
      </c>
      <c r="AB106" s="282" t="s">
        <v>146</v>
      </c>
      <c r="AD106" s="160"/>
      <c r="AE106" s="272" t="s">
        <v>226</v>
      </c>
      <c r="AF106" s="282" t="s">
        <v>146</v>
      </c>
      <c r="AH106" s="160"/>
      <c r="AI106" s="272" t="s">
        <v>226</v>
      </c>
      <c r="AJ106" s="282" t="s">
        <v>146</v>
      </c>
      <c r="AL106" s="160"/>
      <c r="AM106" s="272" t="s">
        <v>226</v>
      </c>
      <c r="AN106" s="282" t="s">
        <v>146</v>
      </c>
      <c r="AP106" s="160"/>
      <c r="AQ106" s="272" t="s">
        <v>226</v>
      </c>
      <c r="AR106" s="282" t="s">
        <v>146</v>
      </c>
      <c r="AT106" s="160"/>
      <c r="AU106" s="272" t="s">
        <v>226</v>
      </c>
      <c r="AV106" s="282" t="s">
        <v>146</v>
      </c>
      <c r="AX106" s="160"/>
      <c r="AY106" s="272" t="s">
        <v>226</v>
      </c>
      <c r="AZ106" s="282" t="s">
        <v>146</v>
      </c>
      <c r="BB106" s="160"/>
      <c r="BC106" s="272" t="s">
        <v>226</v>
      </c>
      <c r="BD106" s="282" t="s">
        <v>146</v>
      </c>
    </row>
    <row r="107" spans="1:56" s="176" customFormat="1" ht="12.75" customHeight="1" x14ac:dyDescent="0.2">
      <c r="A107" s="177"/>
      <c r="B107" s="185"/>
      <c r="C107" s="185"/>
      <c r="D107" s="181"/>
      <c r="E107" s="128"/>
      <c r="F107" s="160"/>
      <c r="G107" s="143"/>
      <c r="H107" s="182"/>
      <c r="I107" s="145"/>
      <c r="J107" s="160"/>
      <c r="K107" s="272"/>
      <c r="L107" s="279"/>
      <c r="N107" s="160"/>
      <c r="O107" s="272"/>
      <c r="P107" s="279"/>
      <c r="R107" s="160"/>
      <c r="S107" s="272"/>
      <c r="T107" s="279"/>
      <c r="V107" s="160"/>
      <c r="W107" s="272"/>
      <c r="X107" s="279"/>
      <c r="Z107" s="160"/>
      <c r="AA107" s="272"/>
      <c r="AB107" s="279"/>
      <c r="AD107" s="160"/>
      <c r="AE107" s="272"/>
      <c r="AF107" s="279"/>
      <c r="AH107" s="160"/>
      <c r="AI107" s="272"/>
      <c r="AJ107" s="279"/>
      <c r="AL107" s="160"/>
      <c r="AM107" s="272"/>
      <c r="AN107" s="279"/>
      <c r="AP107" s="160"/>
      <c r="AQ107" s="272"/>
      <c r="AR107" s="279"/>
      <c r="AT107" s="160"/>
      <c r="AU107" s="272"/>
      <c r="AV107" s="279"/>
      <c r="AX107" s="160"/>
      <c r="AY107" s="272"/>
      <c r="AZ107" s="279"/>
      <c r="BB107" s="160"/>
      <c r="BC107" s="272"/>
      <c r="BD107" s="279"/>
    </row>
    <row r="108" spans="1:56" s="176" customFormat="1" ht="12.75" customHeight="1" x14ac:dyDescent="0.2">
      <c r="A108" s="177"/>
      <c r="B108" s="185"/>
      <c r="C108" s="185"/>
      <c r="D108" s="181"/>
      <c r="E108" s="128"/>
      <c r="F108" s="160"/>
      <c r="G108" s="143"/>
      <c r="H108" s="182"/>
      <c r="I108" s="145"/>
      <c r="J108" s="160"/>
      <c r="K108" s="272"/>
      <c r="L108" s="279"/>
      <c r="N108" s="160"/>
      <c r="O108" s="272"/>
      <c r="P108" s="279"/>
      <c r="R108" s="160"/>
      <c r="S108" s="272"/>
      <c r="T108" s="279"/>
      <c r="V108" s="160"/>
      <c r="W108" s="272"/>
      <c r="X108" s="279"/>
      <c r="Z108" s="160"/>
      <c r="AA108" s="272"/>
      <c r="AB108" s="279"/>
      <c r="AD108" s="160"/>
      <c r="AE108" s="272"/>
      <c r="AF108" s="279"/>
      <c r="AH108" s="160"/>
      <c r="AI108" s="272"/>
      <c r="AJ108" s="279"/>
      <c r="AL108" s="160"/>
      <c r="AM108" s="272"/>
      <c r="AN108" s="279"/>
      <c r="AP108" s="160"/>
      <c r="AQ108" s="272"/>
      <c r="AR108" s="279"/>
      <c r="AT108" s="160"/>
      <c r="AU108" s="272"/>
      <c r="AV108" s="279"/>
      <c r="AX108" s="160"/>
      <c r="AY108" s="272"/>
      <c r="AZ108" s="279"/>
      <c r="BB108" s="160"/>
      <c r="BC108" s="272"/>
      <c r="BD108" s="279"/>
    </row>
    <row r="109" spans="1:56" s="176" customFormat="1" x14ac:dyDescent="0.2">
      <c r="A109" s="177"/>
      <c r="B109" s="161"/>
      <c r="C109" s="147"/>
      <c r="D109" s="178"/>
      <c r="E109" s="128"/>
      <c r="F109" s="132" t="s">
        <v>321</v>
      </c>
      <c r="G109" s="100"/>
      <c r="H109" s="179"/>
      <c r="I109" s="145"/>
      <c r="J109" s="273" t="s">
        <v>321</v>
      </c>
      <c r="K109" s="100"/>
      <c r="L109" s="277"/>
      <c r="N109" s="273" t="s">
        <v>321</v>
      </c>
      <c r="O109" s="100"/>
      <c r="P109" s="277"/>
      <c r="R109" s="273" t="s">
        <v>321</v>
      </c>
      <c r="S109" s="100"/>
      <c r="T109" s="277"/>
      <c r="V109" s="273" t="s">
        <v>321</v>
      </c>
      <c r="W109" s="100"/>
      <c r="X109" s="277"/>
      <c r="Z109" s="273" t="s">
        <v>321</v>
      </c>
      <c r="AA109" s="100"/>
      <c r="AB109" s="277"/>
      <c r="AD109" s="273" t="s">
        <v>321</v>
      </c>
      <c r="AE109" s="100"/>
      <c r="AF109" s="277"/>
      <c r="AH109" s="273" t="s">
        <v>321</v>
      </c>
      <c r="AI109" s="100"/>
      <c r="AJ109" s="277"/>
      <c r="AL109" s="273" t="s">
        <v>321</v>
      </c>
      <c r="AM109" s="100"/>
      <c r="AN109" s="277"/>
      <c r="AP109" s="273" t="s">
        <v>321</v>
      </c>
      <c r="AQ109" s="100"/>
      <c r="AR109" s="277"/>
      <c r="AT109" s="273" t="s">
        <v>321</v>
      </c>
      <c r="AU109" s="100"/>
      <c r="AV109" s="277"/>
      <c r="AX109" s="273" t="s">
        <v>321</v>
      </c>
      <c r="AY109" s="100"/>
      <c r="AZ109" s="277"/>
      <c r="BB109" s="273" t="s">
        <v>321</v>
      </c>
      <c r="BC109" s="100"/>
      <c r="BD109" s="277"/>
    </row>
    <row r="110" spans="1:56" s="176" customFormat="1" x14ac:dyDescent="0.2">
      <c r="A110" s="136" t="s">
        <v>264</v>
      </c>
      <c r="B110" s="137" t="s">
        <v>272</v>
      </c>
      <c r="C110" s="137" t="s">
        <v>273</v>
      </c>
      <c r="D110" s="178"/>
      <c r="E110" s="128"/>
      <c r="F110" s="138"/>
      <c r="G110" s="139" t="s">
        <v>267</v>
      </c>
      <c r="H110" s="140" t="s">
        <v>268</v>
      </c>
      <c r="I110" s="145"/>
      <c r="J110" s="138"/>
      <c r="K110" s="271" t="s">
        <v>267</v>
      </c>
      <c r="L110" s="278" t="s">
        <v>268</v>
      </c>
      <c r="N110" s="138"/>
      <c r="O110" s="271" t="s">
        <v>267</v>
      </c>
      <c r="P110" s="278" t="s">
        <v>268</v>
      </c>
      <c r="R110" s="138"/>
      <c r="S110" s="271" t="s">
        <v>267</v>
      </c>
      <c r="T110" s="278" t="s">
        <v>268</v>
      </c>
      <c r="V110" s="138"/>
      <c r="W110" s="271" t="s">
        <v>267</v>
      </c>
      <c r="X110" s="278" t="s">
        <v>268</v>
      </c>
      <c r="Z110" s="138"/>
      <c r="AA110" s="271" t="s">
        <v>267</v>
      </c>
      <c r="AB110" s="278" t="s">
        <v>268</v>
      </c>
      <c r="AD110" s="138"/>
      <c r="AE110" s="271" t="s">
        <v>267</v>
      </c>
      <c r="AF110" s="278" t="s">
        <v>268</v>
      </c>
      <c r="AH110" s="138"/>
      <c r="AI110" s="271" t="s">
        <v>267</v>
      </c>
      <c r="AJ110" s="278" t="s">
        <v>268</v>
      </c>
      <c r="AL110" s="138"/>
      <c r="AM110" s="271" t="s">
        <v>267</v>
      </c>
      <c r="AN110" s="278" t="s">
        <v>268</v>
      </c>
      <c r="AP110" s="138"/>
      <c r="AQ110" s="271" t="s">
        <v>267</v>
      </c>
      <c r="AR110" s="278" t="s">
        <v>268</v>
      </c>
      <c r="AT110" s="138"/>
      <c r="AU110" s="271" t="s">
        <v>267</v>
      </c>
      <c r="AV110" s="278" t="s">
        <v>268</v>
      </c>
      <c r="AX110" s="138"/>
      <c r="AY110" s="271" t="s">
        <v>267</v>
      </c>
      <c r="AZ110" s="278" t="s">
        <v>268</v>
      </c>
      <c r="BB110" s="138"/>
      <c r="BC110" s="271" t="s">
        <v>267</v>
      </c>
      <c r="BD110" s="278" t="s">
        <v>268</v>
      </c>
    </row>
    <row r="111" spans="1:56" s="176" customFormat="1" x14ac:dyDescent="0.2">
      <c r="A111" s="180" t="s">
        <v>322</v>
      </c>
      <c r="B111" s="142" t="s">
        <v>394</v>
      </c>
      <c r="C111" s="142"/>
      <c r="D111" s="181"/>
      <c r="E111" s="131"/>
      <c r="F111" s="160"/>
      <c r="G111" s="143" t="s">
        <v>5</v>
      </c>
      <c r="H111" s="182"/>
      <c r="I111" s="145"/>
      <c r="J111" s="160"/>
      <c r="K111" s="272" t="s">
        <v>5</v>
      </c>
      <c r="L111" s="282" t="s">
        <v>54</v>
      </c>
      <c r="N111" s="160"/>
      <c r="O111" s="272" t="s">
        <v>5</v>
      </c>
      <c r="P111" s="282" t="s">
        <v>54</v>
      </c>
      <c r="R111" s="160"/>
      <c r="S111" s="272" t="s">
        <v>5</v>
      </c>
      <c r="T111" s="283" t="s">
        <v>153</v>
      </c>
      <c r="V111" s="160"/>
      <c r="W111" s="272" t="s">
        <v>5</v>
      </c>
      <c r="X111" s="283" t="s">
        <v>156</v>
      </c>
      <c r="Z111" s="160"/>
      <c r="AA111" s="272" t="s">
        <v>5</v>
      </c>
      <c r="AB111" s="283" t="s">
        <v>156</v>
      </c>
      <c r="AD111" s="160"/>
      <c r="AE111" s="272" t="s">
        <v>5</v>
      </c>
      <c r="AF111" s="283" t="s">
        <v>148</v>
      </c>
      <c r="AH111" s="160"/>
      <c r="AI111" s="272" t="s">
        <v>5</v>
      </c>
      <c r="AJ111" s="283" t="s">
        <v>148</v>
      </c>
      <c r="AL111" s="160"/>
      <c r="AM111" s="272" t="s">
        <v>5</v>
      </c>
      <c r="AN111" s="283" t="s">
        <v>355</v>
      </c>
      <c r="AP111" s="160"/>
      <c r="AQ111" s="272" t="s">
        <v>5</v>
      </c>
      <c r="AR111" s="283" t="s">
        <v>153</v>
      </c>
      <c r="AT111" s="160"/>
      <c r="AU111" s="272" t="s">
        <v>5</v>
      </c>
      <c r="AV111" s="282" t="s">
        <v>54</v>
      </c>
      <c r="AX111" s="160"/>
      <c r="AY111" s="272" t="s">
        <v>5</v>
      </c>
      <c r="AZ111" s="282" t="s">
        <v>54</v>
      </c>
      <c r="BB111" s="160"/>
      <c r="BC111" s="272" t="s">
        <v>5</v>
      </c>
      <c r="BD111" s="283" t="s">
        <v>355</v>
      </c>
    </row>
    <row r="112" spans="1:56" s="176" customFormat="1" x14ac:dyDescent="0.2">
      <c r="A112" s="180" t="s">
        <v>141</v>
      </c>
      <c r="B112" s="142" t="s">
        <v>401</v>
      </c>
      <c r="C112" s="142"/>
      <c r="D112" s="181"/>
      <c r="E112" s="131"/>
      <c r="F112" s="160"/>
      <c r="G112" s="143" t="s">
        <v>6</v>
      </c>
      <c r="H112" s="182"/>
      <c r="I112" s="145"/>
      <c r="J112" s="160"/>
      <c r="K112" s="272" t="s">
        <v>6</v>
      </c>
      <c r="L112" s="283" t="s">
        <v>41</v>
      </c>
      <c r="N112" s="160"/>
      <c r="O112" s="272" t="s">
        <v>6</v>
      </c>
      <c r="P112" s="283" t="s">
        <v>41</v>
      </c>
      <c r="R112" s="160"/>
      <c r="S112" s="272" t="s">
        <v>6</v>
      </c>
      <c r="T112" s="283" t="s">
        <v>157</v>
      </c>
      <c r="V112" s="160"/>
      <c r="W112" s="272" t="s">
        <v>6</v>
      </c>
      <c r="X112" s="283" t="s">
        <v>46</v>
      </c>
      <c r="Z112" s="160"/>
      <c r="AA112" s="272" t="s">
        <v>6</v>
      </c>
      <c r="AB112" s="283" t="s">
        <v>46</v>
      </c>
      <c r="AD112" s="160"/>
      <c r="AE112" s="272" t="s">
        <v>6</v>
      </c>
      <c r="AF112" s="283" t="s">
        <v>45</v>
      </c>
      <c r="AH112" s="160"/>
      <c r="AI112" s="272" t="s">
        <v>6</v>
      </c>
      <c r="AJ112" s="283" t="s">
        <v>45</v>
      </c>
      <c r="AL112" s="160"/>
      <c r="AM112" s="272" t="s">
        <v>6</v>
      </c>
      <c r="AN112" s="283" t="s">
        <v>146</v>
      </c>
      <c r="AP112" s="160"/>
      <c r="AQ112" s="272" t="s">
        <v>6</v>
      </c>
      <c r="AR112" s="283" t="s">
        <v>157</v>
      </c>
      <c r="AT112" s="160"/>
      <c r="AU112" s="272" t="s">
        <v>6</v>
      </c>
      <c r="AV112" s="283" t="s">
        <v>41</v>
      </c>
      <c r="AX112" s="160"/>
      <c r="AY112" s="272" t="s">
        <v>6</v>
      </c>
      <c r="AZ112" s="283" t="s">
        <v>41</v>
      </c>
      <c r="BB112" s="160"/>
      <c r="BC112" s="272" t="s">
        <v>6</v>
      </c>
      <c r="BD112" s="283" t="s">
        <v>146</v>
      </c>
    </row>
    <row r="113" spans="1:56" s="176" customFormat="1" x14ac:dyDescent="0.2">
      <c r="A113" s="180" t="s">
        <v>142</v>
      </c>
      <c r="B113" s="142" t="s">
        <v>398</v>
      </c>
      <c r="C113" s="142"/>
      <c r="D113" s="181"/>
      <c r="E113" s="131"/>
      <c r="F113" s="160"/>
      <c r="G113" s="143" t="s">
        <v>3</v>
      </c>
      <c r="H113" s="182"/>
      <c r="I113" s="145"/>
      <c r="J113" s="160"/>
      <c r="K113" s="272" t="s">
        <v>3</v>
      </c>
      <c r="L113" s="282" t="s">
        <v>355</v>
      </c>
      <c r="N113" s="160"/>
      <c r="O113" s="272" t="s">
        <v>3</v>
      </c>
      <c r="P113" s="283" t="s">
        <v>156</v>
      </c>
      <c r="R113" s="160"/>
      <c r="S113" s="272" t="s">
        <v>3</v>
      </c>
      <c r="T113" s="283" t="s">
        <v>154</v>
      </c>
      <c r="V113" s="160"/>
      <c r="W113" s="272" t="s">
        <v>3</v>
      </c>
      <c r="X113" s="283" t="s">
        <v>154</v>
      </c>
      <c r="Z113" s="160"/>
      <c r="AA113" s="272" t="s">
        <v>3</v>
      </c>
      <c r="AB113" s="283" t="s">
        <v>154</v>
      </c>
      <c r="AD113" s="160"/>
      <c r="AE113" s="272" t="s">
        <v>3</v>
      </c>
      <c r="AF113" s="283" t="s">
        <v>145</v>
      </c>
      <c r="AH113" s="160"/>
      <c r="AI113" s="272" t="s">
        <v>3</v>
      </c>
      <c r="AJ113" s="283" t="s">
        <v>145</v>
      </c>
      <c r="AL113" s="160"/>
      <c r="AM113" s="272" t="s">
        <v>3</v>
      </c>
      <c r="AN113" s="283" t="s">
        <v>153</v>
      </c>
      <c r="AP113" s="160"/>
      <c r="AQ113" s="272" t="s">
        <v>3</v>
      </c>
      <c r="AR113" s="283" t="s">
        <v>154</v>
      </c>
      <c r="AT113" s="160"/>
      <c r="AU113" s="272" t="s">
        <v>3</v>
      </c>
      <c r="AV113" s="282" t="s">
        <v>355</v>
      </c>
      <c r="AX113" s="160"/>
      <c r="AY113" s="272" t="s">
        <v>3</v>
      </c>
      <c r="AZ113" s="283" t="s">
        <v>156</v>
      </c>
      <c r="BB113" s="160"/>
      <c r="BC113" s="272" t="s">
        <v>3</v>
      </c>
      <c r="BD113" s="283" t="s">
        <v>153</v>
      </c>
    </row>
    <row r="114" spans="1:56" s="176" customFormat="1" x14ac:dyDescent="0.2">
      <c r="A114" s="180" t="s">
        <v>143</v>
      </c>
      <c r="B114" s="142" t="s">
        <v>402</v>
      </c>
      <c r="C114" s="142"/>
      <c r="D114" s="181"/>
      <c r="E114" s="131"/>
      <c r="F114" s="160"/>
      <c r="G114" s="143" t="s">
        <v>4</v>
      </c>
      <c r="H114" s="182"/>
      <c r="I114" s="145"/>
      <c r="J114" s="160"/>
      <c r="K114" s="272" t="s">
        <v>4</v>
      </c>
      <c r="L114" s="283" t="s">
        <v>411</v>
      </c>
      <c r="N114" s="160"/>
      <c r="O114" s="272" t="s">
        <v>4</v>
      </c>
      <c r="P114" s="283" t="s">
        <v>414</v>
      </c>
      <c r="R114" s="160"/>
      <c r="S114" s="272" t="s">
        <v>4</v>
      </c>
      <c r="T114" s="283" t="s">
        <v>44</v>
      </c>
      <c r="V114" s="160"/>
      <c r="W114" s="272" t="s">
        <v>4</v>
      </c>
      <c r="X114" s="283" t="s">
        <v>42</v>
      </c>
      <c r="Z114" s="160"/>
      <c r="AA114" s="272" t="s">
        <v>4</v>
      </c>
      <c r="AB114" s="283" t="s">
        <v>42</v>
      </c>
      <c r="AD114" s="160"/>
      <c r="AE114" s="272" t="s">
        <v>4</v>
      </c>
      <c r="AF114" s="283" t="s">
        <v>40</v>
      </c>
      <c r="AH114" s="160"/>
      <c r="AI114" s="272" t="s">
        <v>4</v>
      </c>
      <c r="AJ114" s="283" t="s">
        <v>40</v>
      </c>
      <c r="AL114" s="160"/>
      <c r="AM114" s="272" t="s">
        <v>4</v>
      </c>
      <c r="AN114" s="283" t="s">
        <v>41</v>
      </c>
      <c r="AP114" s="160"/>
      <c r="AQ114" s="272" t="s">
        <v>4</v>
      </c>
      <c r="AR114" s="283" t="s">
        <v>44</v>
      </c>
      <c r="AT114" s="160"/>
      <c r="AU114" s="272" t="s">
        <v>4</v>
      </c>
      <c r="AV114" s="283" t="s">
        <v>411</v>
      </c>
      <c r="AX114" s="160"/>
      <c r="AY114" s="272" t="s">
        <v>4</v>
      </c>
      <c r="AZ114" s="283" t="s">
        <v>414</v>
      </c>
      <c r="BB114" s="160"/>
      <c r="BC114" s="272" t="s">
        <v>4</v>
      </c>
      <c r="BD114" s="283" t="s">
        <v>41</v>
      </c>
    </row>
    <row r="115" spans="1:56" s="176" customFormat="1" x14ac:dyDescent="0.2">
      <c r="A115" s="146"/>
      <c r="B115" s="147"/>
      <c r="C115" s="147"/>
      <c r="D115" s="186"/>
      <c r="E115" s="131"/>
      <c r="F115" s="187"/>
      <c r="G115" s="143"/>
      <c r="H115" s="182"/>
      <c r="I115" s="145"/>
      <c r="J115" s="187"/>
      <c r="K115" s="272"/>
      <c r="L115" s="279"/>
      <c r="N115" s="187"/>
      <c r="O115" s="272"/>
      <c r="P115" s="279"/>
      <c r="R115" s="187"/>
      <c r="S115" s="272"/>
      <c r="T115" s="279"/>
      <c r="V115" s="187"/>
      <c r="W115" s="272"/>
      <c r="X115" s="279"/>
      <c r="Z115" s="187"/>
      <c r="AA115" s="272"/>
      <c r="AB115" s="279"/>
      <c r="AD115" s="187"/>
      <c r="AE115" s="272"/>
      <c r="AF115" s="279"/>
      <c r="AH115" s="187"/>
      <c r="AI115" s="272"/>
      <c r="AJ115" s="279"/>
      <c r="AL115" s="187"/>
      <c r="AM115" s="272"/>
      <c r="AN115" s="279"/>
      <c r="AP115" s="187"/>
      <c r="AQ115" s="272"/>
      <c r="AR115" s="279"/>
      <c r="AT115" s="187"/>
      <c r="AU115" s="272"/>
      <c r="AV115" s="279"/>
      <c r="AX115" s="187"/>
      <c r="AY115" s="272"/>
      <c r="AZ115" s="279"/>
      <c r="BB115" s="187"/>
      <c r="BC115" s="272"/>
      <c r="BD115" s="279"/>
    </row>
    <row r="116" spans="1:56" s="176" customFormat="1" x14ac:dyDescent="0.2">
      <c r="A116" s="146"/>
      <c r="B116" s="188"/>
      <c r="C116" s="188"/>
      <c r="D116" s="189"/>
      <c r="E116" s="131"/>
      <c r="F116" s="190"/>
      <c r="G116" s="143"/>
      <c r="H116" s="182"/>
      <c r="I116" s="145"/>
      <c r="J116" s="190"/>
      <c r="K116" s="272"/>
      <c r="L116" s="279"/>
      <c r="N116" s="190"/>
      <c r="O116" s="272"/>
      <c r="P116" s="279"/>
      <c r="R116" s="190"/>
      <c r="S116" s="272"/>
      <c r="T116" s="279"/>
      <c r="V116" s="190"/>
      <c r="W116" s="272"/>
      <c r="X116" s="279"/>
      <c r="Z116" s="190"/>
      <c r="AA116" s="272"/>
      <c r="AB116" s="279"/>
      <c r="AD116" s="190"/>
      <c r="AE116" s="272"/>
      <c r="AF116" s="279"/>
      <c r="AH116" s="190"/>
      <c r="AI116" s="272"/>
      <c r="AJ116" s="279"/>
      <c r="AL116" s="190"/>
      <c r="AM116" s="272"/>
      <c r="AN116" s="279"/>
      <c r="AP116" s="190"/>
      <c r="AQ116" s="272"/>
      <c r="AR116" s="279"/>
      <c r="AT116" s="190"/>
      <c r="AU116" s="272"/>
      <c r="AV116" s="279"/>
      <c r="AX116" s="190"/>
      <c r="AY116" s="272"/>
      <c r="AZ116" s="279"/>
      <c r="BB116" s="190"/>
      <c r="BC116" s="272"/>
      <c r="BD116" s="279"/>
    </row>
    <row r="117" spans="1:56" s="176" customFormat="1" x14ac:dyDescent="0.2">
      <c r="A117" s="146"/>
      <c r="B117" s="161"/>
      <c r="C117" s="147"/>
      <c r="D117" s="178"/>
      <c r="E117" s="128"/>
      <c r="F117" s="138" t="s">
        <v>323</v>
      </c>
      <c r="G117" s="191"/>
      <c r="H117" s="192"/>
      <c r="I117" s="145"/>
      <c r="J117" s="138" t="s">
        <v>323</v>
      </c>
      <c r="K117" s="274"/>
      <c r="L117" s="234"/>
      <c r="N117" s="138" t="s">
        <v>323</v>
      </c>
      <c r="O117" s="274"/>
      <c r="P117" s="234"/>
      <c r="R117" s="138" t="s">
        <v>323</v>
      </c>
      <c r="S117" s="274"/>
      <c r="T117" s="234"/>
      <c r="V117" s="138" t="s">
        <v>323</v>
      </c>
      <c r="W117" s="274"/>
      <c r="X117" s="234"/>
      <c r="Z117" s="138" t="s">
        <v>323</v>
      </c>
      <c r="AA117" s="274"/>
      <c r="AB117" s="234"/>
      <c r="AD117" s="138" t="s">
        <v>323</v>
      </c>
      <c r="AE117" s="274"/>
      <c r="AF117" s="234"/>
      <c r="AH117" s="138" t="s">
        <v>323</v>
      </c>
      <c r="AI117" s="274"/>
      <c r="AJ117" s="234"/>
      <c r="AL117" s="138" t="s">
        <v>323</v>
      </c>
      <c r="AM117" s="274"/>
      <c r="AN117" s="234"/>
      <c r="AP117" s="138" t="s">
        <v>323</v>
      </c>
      <c r="AQ117" s="274"/>
      <c r="AR117" s="234"/>
      <c r="AT117" s="138" t="s">
        <v>323</v>
      </c>
      <c r="AU117" s="274"/>
      <c r="AV117" s="234"/>
      <c r="AX117" s="138" t="s">
        <v>323</v>
      </c>
      <c r="AY117" s="274"/>
      <c r="AZ117" s="234"/>
      <c r="BB117" s="138" t="s">
        <v>323</v>
      </c>
      <c r="BC117" s="274"/>
      <c r="BD117" s="234"/>
    </row>
    <row r="118" spans="1:56" s="176" customFormat="1" x14ac:dyDescent="0.2">
      <c r="A118" s="136" t="s">
        <v>264</v>
      </c>
      <c r="B118" s="137" t="s">
        <v>272</v>
      </c>
      <c r="C118" s="137" t="s">
        <v>273</v>
      </c>
      <c r="D118" s="178"/>
      <c r="E118" s="128"/>
      <c r="F118" s="138"/>
      <c r="G118" s="139" t="s">
        <v>267</v>
      </c>
      <c r="H118" s="140" t="s">
        <v>268</v>
      </c>
      <c r="I118" s="145"/>
      <c r="J118" s="138"/>
      <c r="K118" s="271" t="s">
        <v>267</v>
      </c>
      <c r="L118" s="278" t="s">
        <v>268</v>
      </c>
      <c r="N118" s="138"/>
      <c r="O118" s="271" t="s">
        <v>267</v>
      </c>
      <c r="P118" s="278" t="s">
        <v>268</v>
      </c>
      <c r="R118" s="138"/>
      <c r="S118" s="271" t="s">
        <v>267</v>
      </c>
      <c r="T118" s="278" t="s">
        <v>268</v>
      </c>
      <c r="V118" s="138"/>
      <c r="W118" s="271" t="s">
        <v>267</v>
      </c>
      <c r="X118" s="278" t="s">
        <v>268</v>
      </c>
      <c r="Z118" s="138"/>
      <c r="AA118" s="271" t="s">
        <v>267</v>
      </c>
      <c r="AB118" s="278" t="s">
        <v>268</v>
      </c>
      <c r="AD118" s="138"/>
      <c r="AE118" s="271" t="s">
        <v>267</v>
      </c>
      <c r="AF118" s="278" t="s">
        <v>268</v>
      </c>
      <c r="AH118" s="138"/>
      <c r="AI118" s="271" t="s">
        <v>267</v>
      </c>
      <c r="AJ118" s="278" t="s">
        <v>268</v>
      </c>
      <c r="AL118" s="138"/>
      <c r="AM118" s="271" t="s">
        <v>267</v>
      </c>
      <c r="AN118" s="278" t="s">
        <v>268</v>
      </c>
      <c r="AP118" s="138"/>
      <c r="AQ118" s="271" t="s">
        <v>267</v>
      </c>
      <c r="AR118" s="278" t="s">
        <v>268</v>
      </c>
      <c r="AT118" s="138"/>
      <c r="AU118" s="271" t="s">
        <v>267</v>
      </c>
      <c r="AV118" s="278" t="s">
        <v>268</v>
      </c>
      <c r="AX118" s="138"/>
      <c r="AY118" s="271" t="s">
        <v>267</v>
      </c>
      <c r="AZ118" s="278" t="s">
        <v>268</v>
      </c>
      <c r="BB118" s="138"/>
      <c r="BC118" s="271" t="s">
        <v>267</v>
      </c>
      <c r="BD118" s="278" t="s">
        <v>268</v>
      </c>
    </row>
    <row r="119" spans="1:56" s="176" customFormat="1" x14ac:dyDescent="0.2">
      <c r="A119" s="180" t="s">
        <v>124</v>
      </c>
      <c r="B119" s="142" t="s">
        <v>353</v>
      </c>
      <c r="C119" s="142"/>
      <c r="D119" s="181"/>
      <c r="E119" s="128"/>
      <c r="F119" s="138"/>
      <c r="G119" s="193" t="s">
        <v>15</v>
      </c>
      <c r="H119" s="182"/>
      <c r="I119" s="145"/>
      <c r="J119" s="138"/>
      <c r="K119" s="275" t="s">
        <v>15</v>
      </c>
      <c r="L119" s="282" t="s">
        <v>148</v>
      </c>
      <c r="N119" s="138"/>
      <c r="O119" s="275" t="s">
        <v>15</v>
      </c>
      <c r="P119" s="282" t="s">
        <v>148</v>
      </c>
      <c r="R119" s="138"/>
      <c r="S119" s="275" t="s">
        <v>15</v>
      </c>
      <c r="T119" s="282" t="s">
        <v>148</v>
      </c>
      <c r="V119" s="138"/>
      <c r="W119" s="275" t="s">
        <v>15</v>
      </c>
      <c r="X119" s="282" t="s">
        <v>148</v>
      </c>
      <c r="Z119" s="138"/>
      <c r="AA119" s="275" t="s">
        <v>15</v>
      </c>
      <c r="AB119" s="282" t="s">
        <v>148</v>
      </c>
      <c r="AD119" s="138"/>
      <c r="AE119" s="275" t="s">
        <v>15</v>
      </c>
      <c r="AF119" s="282" t="s">
        <v>148</v>
      </c>
      <c r="AH119" s="138"/>
      <c r="AI119" s="275" t="s">
        <v>15</v>
      </c>
      <c r="AJ119" s="282" t="s">
        <v>148</v>
      </c>
      <c r="AL119" s="138"/>
      <c r="AM119" s="275" t="s">
        <v>15</v>
      </c>
      <c r="AN119" s="282" t="s">
        <v>148</v>
      </c>
      <c r="AP119" s="138"/>
      <c r="AQ119" s="275" t="s">
        <v>15</v>
      </c>
      <c r="AR119" s="282" t="s">
        <v>148</v>
      </c>
      <c r="AT119" s="138"/>
      <c r="AU119" s="275" t="s">
        <v>15</v>
      </c>
      <c r="AV119" s="282" t="s">
        <v>148</v>
      </c>
      <c r="AX119" s="138"/>
      <c r="AY119" s="275" t="s">
        <v>15</v>
      </c>
      <c r="AZ119" s="282" t="s">
        <v>148</v>
      </c>
      <c r="BB119" s="138"/>
      <c r="BC119" s="275" t="s">
        <v>15</v>
      </c>
      <c r="BD119" s="282" t="s">
        <v>148</v>
      </c>
    </row>
    <row r="120" spans="1:56" s="176" customFormat="1" x14ac:dyDescent="0.2">
      <c r="A120" s="194" t="s">
        <v>125</v>
      </c>
      <c r="B120" s="142" t="s">
        <v>338</v>
      </c>
      <c r="C120" s="142"/>
      <c r="D120" s="181"/>
      <c r="E120" s="128"/>
      <c r="F120" s="138"/>
      <c r="G120" s="193" t="s">
        <v>16</v>
      </c>
      <c r="H120" s="182"/>
      <c r="I120" s="145"/>
      <c r="J120" s="138"/>
      <c r="K120" s="275" t="s">
        <v>16</v>
      </c>
      <c r="L120" s="282" t="s">
        <v>147</v>
      </c>
      <c r="N120" s="138"/>
      <c r="O120" s="275" t="s">
        <v>16</v>
      </c>
      <c r="P120" s="282" t="s">
        <v>147</v>
      </c>
      <c r="R120" s="138"/>
      <c r="S120" s="275" t="s">
        <v>16</v>
      </c>
      <c r="T120" s="283" t="s">
        <v>149</v>
      </c>
      <c r="V120" s="138"/>
      <c r="W120" s="275" t="s">
        <v>16</v>
      </c>
      <c r="X120" s="282" t="s">
        <v>147</v>
      </c>
      <c r="Z120" s="138"/>
      <c r="AA120" s="275" t="s">
        <v>16</v>
      </c>
      <c r="AB120" s="282" t="s">
        <v>147</v>
      </c>
      <c r="AD120" s="138"/>
      <c r="AE120" s="275" t="s">
        <v>16</v>
      </c>
      <c r="AF120" s="282" t="s">
        <v>147</v>
      </c>
      <c r="AH120" s="138"/>
      <c r="AI120" s="275" t="s">
        <v>16</v>
      </c>
      <c r="AJ120" s="282" t="s">
        <v>147</v>
      </c>
      <c r="AL120" s="138"/>
      <c r="AM120" s="275" t="s">
        <v>16</v>
      </c>
      <c r="AN120" s="282" t="s">
        <v>147</v>
      </c>
      <c r="AP120" s="138"/>
      <c r="AQ120" s="275" t="s">
        <v>16</v>
      </c>
      <c r="AR120" s="283" t="s">
        <v>149</v>
      </c>
      <c r="AT120" s="138"/>
      <c r="AU120" s="275" t="s">
        <v>16</v>
      </c>
      <c r="AV120" s="282" t="s">
        <v>147</v>
      </c>
      <c r="AX120" s="138"/>
      <c r="AY120" s="275" t="s">
        <v>16</v>
      </c>
      <c r="AZ120" s="282" t="s">
        <v>147</v>
      </c>
      <c r="BB120" s="138"/>
      <c r="BC120" s="275" t="s">
        <v>16</v>
      </c>
      <c r="BD120" s="282" t="s">
        <v>147</v>
      </c>
    </row>
    <row r="121" spans="1:56" x14ac:dyDescent="0.2">
      <c r="A121" s="194" t="s">
        <v>126</v>
      </c>
      <c r="B121" s="142" t="s">
        <v>403</v>
      </c>
      <c r="C121" s="142"/>
      <c r="D121" s="181"/>
      <c r="E121" s="128"/>
      <c r="F121" s="138"/>
      <c r="G121" s="193" t="s">
        <v>13</v>
      </c>
      <c r="H121" s="182"/>
      <c r="I121" s="145"/>
      <c r="J121" s="138"/>
      <c r="K121" s="275" t="s">
        <v>13</v>
      </c>
      <c r="L121" s="282" t="s">
        <v>149</v>
      </c>
      <c r="N121" s="138"/>
      <c r="O121" s="275" t="s">
        <v>13</v>
      </c>
      <c r="P121" s="282" t="s">
        <v>149</v>
      </c>
      <c r="R121" s="138"/>
      <c r="S121" s="275" t="s">
        <v>13</v>
      </c>
      <c r="T121" s="282" t="s">
        <v>149</v>
      </c>
      <c r="V121" s="138"/>
      <c r="W121" s="275" t="s">
        <v>13</v>
      </c>
      <c r="X121" s="282" t="s">
        <v>149</v>
      </c>
      <c r="Z121" s="138"/>
      <c r="AA121" s="275" t="s">
        <v>13</v>
      </c>
      <c r="AB121" s="282" t="s">
        <v>149</v>
      </c>
      <c r="AD121" s="138"/>
      <c r="AE121" s="275" t="s">
        <v>13</v>
      </c>
      <c r="AF121" s="282" t="s">
        <v>149</v>
      </c>
      <c r="AH121" s="138"/>
      <c r="AI121" s="275" t="s">
        <v>13</v>
      </c>
      <c r="AJ121" s="282" t="s">
        <v>149</v>
      </c>
      <c r="AL121" s="138"/>
      <c r="AM121" s="275" t="s">
        <v>13</v>
      </c>
      <c r="AN121" s="282" t="s">
        <v>149</v>
      </c>
      <c r="AP121" s="138"/>
      <c r="AQ121" s="275" t="s">
        <v>13</v>
      </c>
      <c r="AR121" s="282" t="s">
        <v>149</v>
      </c>
      <c r="AT121" s="138"/>
      <c r="AU121" s="275" t="s">
        <v>13</v>
      </c>
      <c r="AV121" s="282" t="s">
        <v>149</v>
      </c>
      <c r="AX121" s="138"/>
      <c r="AY121" s="275" t="s">
        <v>13</v>
      </c>
      <c r="AZ121" s="282" t="s">
        <v>149</v>
      </c>
      <c r="BB121" s="138"/>
      <c r="BC121" s="275" t="s">
        <v>13</v>
      </c>
      <c r="BD121" s="282" t="s">
        <v>149</v>
      </c>
    </row>
    <row r="122" spans="1:56" x14ac:dyDescent="0.2">
      <c r="A122" s="194" t="s">
        <v>127</v>
      </c>
      <c r="B122" s="142" t="s">
        <v>342</v>
      </c>
      <c r="C122" s="142"/>
      <c r="D122" s="181"/>
      <c r="E122" s="128"/>
      <c r="F122" s="138"/>
      <c r="G122" s="193" t="s">
        <v>31</v>
      </c>
      <c r="H122" s="182"/>
      <c r="I122" s="145"/>
      <c r="J122" s="138"/>
      <c r="K122" s="275" t="s">
        <v>31</v>
      </c>
      <c r="L122" s="282" t="s">
        <v>146</v>
      </c>
      <c r="N122" s="138"/>
      <c r="O122" s="275" t="s">
        <v>31</v>
      </c>
      <c r="P122" s="282" t="s">
        <v>146</v>
      </c>
      <c r="R122" s="138"/>
      <c r="S122" s="275" t="s">
        <v>31</v>
      </c>
      <c r="T122" s="282" t="s">
        <v>146</v>
      </c>
      <c r="V122" s="138"/>
      <c r="W122" s="275" t="s">
        <v>31</v>
      </c>
      <c r="X122" s="282" t="s">
        <v>146</v>
      </c>
      <c r="Z122" s="138"/>
      <c r="AA122" s="275" t="s">
        <v>31</v>
      </c>
      <c r="AB122" s="282" t="s">
        <v>146</v>
      </c>
      <c r="AD122" s="138"/>
      <c r="AE122" s="275" t="s">
        <v>31</v>
      </c>
      <c r="AF122" s="282" t="s">
        <v>146</v>
      </c>
      <c r="AH122" s="138"/>
      <c r="AI122" s="275" t="s">
        <v>31</v>
      </c>
      <c r="AJ122" s="282" t="s">
        <v>146</v>
      </c>
      <c r="AL122" s="138"/>
      <c r="AM122" s="275" t="s">
        <v>31</v>
      </c>
      <c r="AN122" s="282" t="s">
        <v>146</v>
      </c>
      <c r="AP122" s="138"/>
      <c r="AQ122" s="275" t="s">
        <v>31</v>
      </c>
      <c r="AR122" s="282" t="s">
        <v>146</v>
      </c>
      <c r="AT122" s="138"/>
      <c r="AU122" s="275" t="s">
        <v>31</v>
      </c>
      <c r="AV122" s="282" t="s">
        <v>146</v>
      </c>
      <c r="AX122" s="138"/>
      <c r="AY122" s="275" t="s">
        <v>31</v>
      </c>
      <c r="AZ122" s="282" t="s">
        <v>146</v>
      </c>
      <c r="BB122" s="138"/>
      <c r="BC122" s="275" t="s">
        <v>31</v>
      </c>
      <c r="BD122" s="282" t="s">
        <v>146</v>
      </c>
    </row>
    <row r="123" spans="1:56" ht="12.75" customHeight="1" x14ac:dyDescent="0.2">
      <c r="A123" s="194" t="s">
        <v>128</v>
      </c>
      <c r="B123" s="142" t="s">
        <v>404</v>
      </c>
      <c r="C123" s="142"/>
      <c r="D123" s="181"/>
      <c r="E123" s="128"/>
      <c r="F123" s="138"/>
      <c r="G123" s="193" t="s">
        <v>32</v>
      </c>
      <c r="H123" s="182"/>
      <c r="I123" s="195"/>
      <c r="J123" s="138"/>
      <c r="K123" s="275" t="s">
        <v>32</v>
      </c>
      <c r="L123" s="282" t="s">
        <v>150</v>
      </c>
      <c r="N123" s="138"/>
      <c r="O123" s="275" t="s">
        <v>32</v>
      </c>
      <c r="P123" s="282" t="s">
        <v>150</v>
      </c>
      <c r="R123" s="138"/>
      <c r="S123" s="275" t="s">
        <v>32</v>
      </c>
      <c r="T123" s="282" t="s">
        <v>150</v>
      </c>
      <c r="V123" s="138"/>
      <c r="W123" s="275" t="s">
        <v>32</v>
      </c>
      <c r="X123" s="282" t="s">
        <v>150</v>
      </c>
      <c r="Z123" s="138"/>
      <c r="AA123" s="275" t="s">
        <v>32</v>
      </c>
      <c r="AB123" s="282" t="s">
        <v>150</v>
      </c>
      <c r="AD123" s="138"/>
      <c r="AE123" s="275" t="s">
        <v>32</v>
      </c>
      <c r="AF123" s="282" t="s">
        <v>150</v>
      </c>
      <c r="AH123" s="138"/>
      <c r="AI123" s="275" t="s">
        <v>32</v>
      </c>
      <c r="AJ123" s="282" t="s">
        <v>150</v>
      </c>
      <c r="AL123" s="138"/>
      <c r="AM123" s="275" t="s">
        <v>32</v>
      </c>
      <c r="AN123" s="282" t="s">
        <v>150</v>
      </c>
      <c r="AP123" s="138"/>
      <c r="AQ123" s="275" t="s">
        <v>32</v>
      </c>
      <c r="AR123" s="282" t="s">
        <v>150</v>
      </c>
      <c r="AT123" s="138"/>
      <c r="AU123" s="275" t="s">
        <v>32</v>
      </c>
      <c r="AV123" s="282" t="s">
        <v>150</v>
      </c>
      <c r="AX123" s="138"/>
      <c r="AY123" s="275" t="s">
        <v>32</v>
      </c>
      <c r="AZ123" s="282" t="s">
        <v>150</v>
      </c>
      <c r="BB123" s="138"/>
      <c r="BC123" s="275" t="s">
        <v>32</v>
      </c>
      <c r="BD123" s="282" t="s">
        <v>150</v>
      </c>
    </row>
    <row r="124" spans="1:56" x14ac:dyDescent="0.2">
      <c r="A124" s="194" t="s">
        <v>114</v>
      </c>
      <c r="B124" s="142" t="s">
        <v>338</v>
      </c>
      <c r="C124" s="142"/>
      <c r="D124" s="181"/>
      <c r="E124" s="128"/>
      <c r="F124" s="138"/>
      <c r="G124" s="193" t="s">
        <v>14</v>
      </c>
      <c r="H124" s="182"/>
      <c r="I124" s="195"/>
      <c r="J124" s="138"/>
      <c r="K124" s="275" t="s">
        <v>14</v>
      </c>
      <c r="L124" s="282" t="s">
        <v>147</v>
      </c>
      <c r="N124" s="138"/>
      <c r="O124" s="275" t="s">
        <v>14</v>
      </c>
      <c r="P124" s="282" t="s">
        <v>147</v>
      </c>
      <c r="R124" s="138"/>
      <c r="S124" s="275" t="s">
        <v>14</v>
      </c>
      <c r="T124" s="282" t="s">
        <v>147</v>
      </c>
      <c r="V124" s="138"/>
      <c r="W124" s="275" t="s">
        <v>14</v>
      </c>
      <c r="X124" s="282" t="s">
        <v>147</v>
      </c>
      <c r="Z124" s="138"/>
      <c r="AA124" s="275" t="s">
        <v>14</v>
      </c>
      <c r="AB124" s="282" t="s">
        <v>147</v>
      </c>
      <c r="AD124" s="138"/>
      <c r="AE124" s="275" t="s">
        <v>14</v>
      </c>
      <c r="AF124" s="282" t="s">
        <v>147</v>
      </c>
      <c r="AH124" s="138"/>
      <c r="AI124" s="275" t="s">
        <v>14</v>
      </c>
      <c r="AJ124" s="282" t="s">
        <v>147</v>
      </c>
      <c r="AL124" s="138"/>
      <c r="AM124" s="275" t="s">
        <v>14</v>
      </c>
      <c r="AN124" s="282" t="s">
        <v>147</v>
      </c>
      <c r="AP124" s="138"/>
      <c r="AQ124" s="275" t="s">
        <v>14</v>
      </c>
      <c r="AR124" s="282" t="s">
        <v>147</v>
      </c>
      <c r="AT124" s="138"/>
      <c r="AU124" s="275" t="s">
        <v>14</v>
      </c>
      <c r="AV124" s="282" t="s">
        <v>147</v>
      </c>
      <c r="AX124" s="138"/>
      <c r="AY124" s="275" t="s">
        <v>14</v>
      </c>
      <c r="AZ124" s="282" t="s">
        <v>147</v>
      </c>
      <c r="BB124" s="138"/>
      <c r="BC124" s="275" t="s">
        <v>14</v>
      </c>
      <c r="BD124" s="282" t="s">
        <v>147</v>
      </c>
    </row>
    <row r="125" spans="1:56" x14ac:dyDescent="0.2">
      <c r="A125" s="196" t="s">
        <v>113</v>
      </c>
      <c r="B125" s="142" t="s">
        <v>403</v>
      </c>
      <c r="C125" s="142"/>
      <c r="D125" s="181"/>
      <c r="E125" s="128"/>
      <c r="F125" s="160"/>
      <c r="G125" s="148" t="s">
        <v>27</v>
      </c>
      <c r="H125" s="182"/>
      <c r="I125" s="195"/>
      <c r="J125" s="160"/>
      <c r="K125" s="276" t="s">
        <v>27</v>
      </c>
      <c r="L125" s="283" t="s">
        <v>154</v>
      </c>
      <c r="N125" s="160"/>
      <c r="O125" s="276" t="s">
        <v>27</v>
      </c>
      <c r="P125" s="283" t="s">
        <v>154</v>
      </c>
      <c r="R125" s="160"/>
      <c r="S125" s="276" t="s">
        <v>27</v>
      </c>
      <c r="T125" s="283" t="s">
        <v>154</v>
      </c>
      <c r="V125" s="160"/>
      <c r="W125" s="276" t="s">
        <v>27</v>
      </c>
      <c r="X125" s="283" t="s">
        <v>154</v>
      </c>
      <c r="Z125" s="160"/>
      <c r="AA125" s="276" t="s">
        <v>27</v>
      </c>
      <c r="AB125" s="283" t="s">
        <v>154</v>
      </c>
      <c r="AD125" s="160"/>
      <c r="AE125" s="276" t="s">
        <v>27</v>
      </c>
      <c r="AF125" s="283" t="s">
        <v>154</v>
      </c>
      <c r="AH125" s="160"/>
      <c r="AI125" s="276" t="s">
        <v>27</v>
      </c>
      <c r="AJ125" s="283" t="s">
        <v>154</v>
      </c>
      <c r="AL125" s="160"/>
      <c r="AM125" s="276" t="s">
        <v>27</v>
      </c>
      <c r="AN125" s="283" t="s">
        <v>154</v>
      </c>
      <c r="AP125" s="160"/>
      <c r="AQ125" s="276" t="s">
        <v>27</v>
      </c>
      <c r="AR125" s="283" t="s">
        <v>154</v>
      </c>
      <c r="AT125" s="160"/>
      <c r="AU125" s="276" t="s">
        <v>27</v>
      </c>
      <c r="AV125" s="283" t="s">
        <v>154</v>
      </c>
      <c r="AX125" s="160"/>
      <c r="AY125" s="276" t="s">
        <v>27</v>
      </c>
      <c r="AZ125" s="283" t="s">
        <v>154</v>
      </c>
      <c r="BB125" s="160"/>
      <c r="BC125" s="276" t="s">
        <v>27</v>
      </c>
      <c r="BD125" s="283" t="s">
        <v>154</v>
      </c>
    </row>
    <row r="126" spans="1:56" x14ac:dyDescent="0.2">
      <c r="A126" s="196" t="s">
        <v>129</v>
      </c>
      <c r="B126" s="142" t="s">
        <v>342</v>
      </c>
      <c r="C126" s="142"/>
      <c r="D126" s="181"/>
      <c r="E126" s="128"/>
      <c r="F126" s="160"/>
      <c r="G126" s="148" t="s">
        <v>28</v>
      </c>
      <c r="H126" s="182"/>
      <c r="I126" s="195"/>
      <c r="J126" s="160"/>
      <c r="K126" s="276" t="s">
        <v>28</v>
      </c>
      <c r="L126" s="282" t="s">
        <v>146</v>
      </c>
      <c r="N126" s="160"/>
      <c r="O126" s="276" t="s">
        <v>28</v>
      </c>
      <c r="P126" s="282" t="s">
        <v>146</v>
      </c>
      <c r="R126" s="160"/>
      <c r="S126" s="276" t="s">
        <v>28</v>
      </c>
      <c r="T126" s="282" t="s">
        <v>146</v>
      </c>
      <c r="V126" s="160"/>
      <c r="W126" s="276" t="s">
        <v>28</v>
      </c>
      <c r="X126" s="282" t="s">
        <v>146</v>
      </c>
      <c r="Z126" s="160"/>
      <c r="AA126" s="276" t="s">
        <v>28</v>
      </c>
      <c r="AB126" s="282" t="s">
        <v>146</v>
      </c>
      <c r="AD126" s="160"/>
      <c r="AE126" s="276" t="s">
        <v>28</v>
      </c>
      <c r="AF126" s="282" t="s">
        <v>146</v>
      </c>
      <c r="AH126" s="160"/>
      <c r="AI126" s="276" t="s">
        <v>28</v>
      </c>
      <c r="AJ126" s="282" t="s">
        <v>146</v>
      </c>
      <c r="AL126" s="160"/>
      <c r="AM126" s="276" t="s">
        <v>28</v>
      </c>
      <c r="AN126" s="282" t="s">
        <v>146</v>
      </c>
      <c r="AP126" s="160"/>
      <c r="AQ126" s="276" t="s">
        <v>28</v>
      </c>
      <c r="AR126" s="282" t="s">
        <v>146</v>
      </c>
      <c r="AT126" s="160"/>
      <c r="AU126" s="276" t="s">
        <v>28</v>
      </c>
      <c r="AV126" s="282" t="s">
        <v>146</v>
      </c>
      <c r="AX126" s="160"/>
      <c r="AY126" s="276" t="s">
        <v>28</v>
      </c>
      <c r="AZ126" s="282" t="s">
        <v>146</v>
      </c>
      <c r="BB126" s="160"/>
      <c r="BC126" s="276" t="s">
        <v>28</v>
      </c>
      <c r="BD126" s="282" t="s">
        <v>146</v>
      </c>
    </row>
    <row r="127" spans="1:56" x14ac:dyDescent="0.2">
      <c r="A127" s="196" t="s">
        <v>130</v>
      </c>
      <c r="B127" s="142" t="s">
        <v>404</v>
      </c>
      <c r="C127" s="142"/>
      <c r="D127" s="181"/>
      <c r="E127" s="128"/>
      <c r="F127" s="138"/>
      <c r="G127" s="193" t="s">
        <v>61</v>
      </c>
      <c r="H127" s="182"/>
      <c r="I127" s="195"/>
      <c r="J127" s="138"/>
      <c r="K127" s="275" t="s">
        <v>61</v>
      </c>
      <c r="L127" s="283" t="s">
        <v>432</v>
      </c>
      <c r="N127" s="138"/>
      <c r="O127" s="275" t="s">
        <v>61</v>
      </c>
      <c r="P127" s="283" t="s">
        <v>57</v>
      </c>
      <c r="R127" s="138"/>
      <c r="S127" s="275" t="s">
        <v>61</v>
      </c>
      <c r="T127" s="282" t="s">
        <v>150</v>
      </c>
      <c r="V127" s="138"/>
      <c r="W127" s="275" t="s">
        <v>61</v>
      </c>
      <c r="X127" s="283" t="s">
        <v>416</v>
      </c>
      <c r="Z127" s="138"/>
      <c r="AA127" s="275" t="s">
        <v>61</v>
      </c>
      <c r="AB127" s="283" t="s">
        <v>421</v>
      </c>
      <c r="AD127" s="138"/>
      <c r="AE127" s="275" t="s">
        <v>61</v>
      </c>
      <c r="AF127" s="282" t="s">
        <v>150</v>
      </c>
      <c r="AH127" s="138"/>
      <c r="AI127" s="275" t="s">
        <v>61</v>
      </c>
      <c r="AJ127" s="282" t="s">
        <v>150</v>
      </c>
      <c r="AL127" s="138"/>
      <c r="AM127" s="275" t="s">
        <v>61</v>
      </c>
      <c r="AN127" s="283" t="s">
        <v>253</v>
      </c>
      <c r="AP127" s="138"/>
      <c r="AQ127" s="275" t="s">
        <v>61</v>
      </c>
      <c r="AR127" s="282" t="s">
        <v>150</v>
      </c>
      <c r="AT127" s="138"/>
      <c r="AU127" s="275" t="s">
        <v>61</v>
      </c>
      <c r="AV127" s="282" t="s">
        <v>150</v>
      </c>
      <c r="AX127" s="138"/>
      <c r="AY127" s="275" t="s">
        <v>61</v>
      </c>
      <c r="AZ127" s="282" t="s">
        <v>150</v>
      </c>
      <c r="BB127" s="138"/>
      <c r="BC127" s="275" t="s">
        <v>61</v>
      </c>
      <c r="BD127" s="282" t="s">
        <v>150</v>
      </c>
    </row>
    <row r="128" spans="1:56" x14ac:dyDescent="0.2">
      <c r="A128" s="196" t="s">
        <v>67</v>
      </c>
      <c r="B128" s="142" t="s">
        <v>342</v>
      </c>
      <c r="C128" s="142"/>
      <c r="D128" s="181"/>
      <c r="E128" s="128"/>
      <c r="F128" s="138"/>
      <c r="G128" s="193" t="s">
        <v>29</v>
      </c>
      <c r="H128" s="182"/>
      <c r="I128" s="195"/>
      <c r="J128" s="138"/>
      <c r="K128" s="275" t="s">
        <v>29</v>
      </c>
      <c r="L128" s="282" t="s">
        <v>146</v>
      </c>
      <c r="N128" s="138"/>
      <c r="O128" s="275" t="s">
        <v>29</v>
      </c>
      <c r="P128" s="282" t="s">
        <v>146</v>
      </c>
      <c r="R128" s="138"/>
      <c r="S128" s="275" t="s">
        <v>29</v>
      </c>
      <c r="T128" s="282" t="s">
        <v>146</v>
      </c>
      <c r="V128" s="138"/>
      <c r="W128" s="275" t="s">
        <v>29</v>
      </c>
      <c r="X128" s="282" t="s">
        <v>146</v>
      </c>
      <c r="Z128" s="138"/>
      <c r="AA128" s="275" t="s">
        <v>29</v>
      </c>
      <c r="AB128" s="282" t="s">
        <v>146</v>
      </c>
      <c r="AD128" s="138"/>
      <c r="AE128" s="275" t="s">
        <v>29</v>
      </c>
      <c r="AF128" s="282" t="s">
        <v>146</v>
      </c>
      <c r="AH128" s="138"/>
      <c r="AI128" s="275" t="s">
        <v>29</v>
      </c>
      <c r="AJ128" s="282" t="s">
        <v>146</v>
      </c>
      <c r="AL128" s="138"/>
      <c r="AM128" s="275" t="s">
        <v>29</v>
      </c>
      <c r="AN128" s="282" t="s">
        <v>146</v>
      </c>
      <c r="AP128" s="138"/>
      <c r="AQ128" s="275" t="s">
        <v>29</v>
      </c>
      <c r="AR128" s="282" t="s">
        <v>146</v>
      </c>
      <c r="AT128" s="138"/>
      <c r="AU128" s="275" t="s">
        <v>29</v>
      </c>
      <c r="AV128" s="282" t="s">
        <v>146</v>
      </c>
      <c r="AX128" s="138"/>
      <c r="AY128" s="275" t="s">
        <v>29</v>
      </c>
      <c r="AZ128" s="282" t="s">
        <v>146</v>
      </c>
      <c r="BB128" s="138"/>
      <c r="BC128" s="275" t="s">
        <v>29</v>
      </c>
      <c r="BD128" s="282" t="s">
        <v>146</v>
      </c>
    </row>
    <row r="129" spans="1:56" x14ac:dyDescent="0.2">
      <c r="A129" s="196" t="s">
        <v>324</v>
      </c>
      <c r="B129" s="142" t="s">
        <v>342</v>
      </c>
      <c r="C129" s="142"/>
      <c r="D129" s="181"/>
      <c r="E129" s="128"/>
      <c r="F129" s="160"/>
      <c r="G129" s="148" t="s">
        <v>228</v>
      </c>
      <c r="H129" s="182"/>
      <c r="I129" s="195"/>
      <c r="J129" s="160"/>
      <c r="K129" s="276" t="s">
        <v>228</v>
      </c>
      <c r="L129" s="282" t="s">
        <v>146</v>
      </c>
      <c r="N129" s="160"/>
      <c r="O129" s="276" t="s">
        <v>228</v>
      </c>
      <c r="P129" s="282" t="s">
        <v>146</v>
      </c>
      <c r="R129" s="160"/>
      <c r="S129" s="276" t="s">
        <v>228</v>
      </c>
      <c r="T129" s="283" t="s">
        <v>145</v>
      </c>
      <c r="V129" s="160"/>
      <c r="W129" s="276" t="s">
        <v>228</v>
      </c>
      <c r="X129" s="282" t="s">
        <v>146</v>
      </c>
      <c r="Z129" s="160"/>
      <c r="AA129" s="276" t="s">
        <v>228</v>
      </c>
      <c r="AB129" s="282" t="s">
        <v>146</v>
      </c>
      <c r="AD129" s="160"/>
      <c r="AE129" s="276" t="s">
        <v>228</v>
      </c>
      <c r="AF129" s="282" t="s">
        <v>146</v>
      </c>
      <c r="AH129" s="160"/>
      <c r="AI129" s="276" t="s">
        <v>228</v>
      </c>
      <c r="AJ129" s="282" t="s">
        <v>146</v>
      </c>
      <c r="AL129" s="160"/>
      <c r="AM129" s="276" t="s">
        <v>228</v>
      </c>
      <c r="AN129" s="282" t="s">
        <v>146</v>
      </c>
      <c r="AP129" s="160"/>
      <c r="AQ129" s="276" t="s">
        <v>228</v>
      </c>
      <c r="AR129" s="283" t="s">
        <v>145</v>
      </c>
      <c r="AT129" s="160"/>
      <c r="AU129" s="276" t="s">
        <v>228</v>
      </c>
      <c r="AV129" s="282" t="s">
        <v>146</v>
      </c>
      <c r="AX129" s="160"/>
      <c r="AY129" s="276" t="s">
        <v>228</v>
      </c>
      <c r="AZ129" s="282" t="s">
        <v>146</v>
      </c>
      <c r="BB129" s="160"/>
      <c r="BC129" s="276" t="s">
        <v>228</v>
      </c>
      <c r="BD129" s="282" t="s">
        <v>146</v>
      </c>
    </row>
    <row r="130" spans="1:56" x14ac:dyDescent="0.2">
      <c r="A130" s="196" t="s">
        <v>325</v>
      </c>
      <c r="B130" s="142" t="s">
        <v>405</v>
      </c>
      <c r="C130" s="142"/>
      <c r="D130" s="181"/>
      <c r="E130" s="128"/>
      <c r="F130" s="160"/>
      <c r="G130" s="148" t="s">
        <v>229</v>
      </c>
      <c r="H130" s="182"/>
      <c r="I130" s="195"/>
      <c r="J130" s="160"/>
      <c r="K130" s="276" t="s">
        <v>229</v>
      </c>
      <c r="L130" s="283" t="s">
        <v>59</v>
      </c>
      <c r="N130" s="160"/>
      <c r="O130" s="276" t="s">
        <v>229</v>
      </c>
      <c r="P130" s="283" t="s">
        <v>59</v>
      </c>
      <c r="R130" s="160"/>
      <c r="S130" s="276" t="s">
        <v>229</v>
      </c>
      <c r="T130" s="283" t="s">
        <v>42</v>
      </c>
      <c r="V130" s="160"/>
      <c r="W130" s="276" t="s">
        <v>229</v>
      </c>
      <c r="X130" s="283" t="s">
        <v>59</v>
      </c>
      <c r="Z130" s="160"/>
      <c r="AA130" s="276" t="s">
        <v>229</v>
      </c>
      <c r="AB130" s="283" t="s">
        <v>59</v>
      </c>
      <c r="AD130" s="160"/>
      <c r="AE130" s="276" t="s">
        <v>229</v>
      </c>
      <c r="AF130" s="283" t="s">
        <v>59</v>
      </c>
      <c r="AH130" s="160"/>
      <c r="AI130" s="276" t="s">
        <v>229</v>
      </c>
      <c r="AJ130" s="283" t="s">
        <v>59</v>
      </c>
      <c r="AL130" s="160"/>
      <c r="AM130" s="276" t="s">
        <v>229</v>
      </c>
      <c r="AN130" s="283" t="s">
        <v>59</v>
      </c>
      <c r="AP130" s="160"/>
      <c r="AQ130" s="276" t="s">
        <v>229</v>
      </c>
      <c r="AR130" s="283" t="s">
        <v>42</v>
      </c>
      <c r="AT130" s="160"/>
      <c r="AU130" s="276" t="s">
        <v>229</v>
      </c>
      <c r="AV130" s="283" t="s">
        <v>59</v>
      </c>
      <c r="AX130" s="160"/>
      <c r="AY130" s="276" t="s">
        <v>229</v>
      </c>
      <c r="AZ130" s="283" t="s">
        <v>59</v>
      </c>
      <c r="BB130" s="160"/>
      <c r="BC130" s="276" t="s">
        <v>229</v>
      </c>
      <c r="BD130" s="283" t="s">
        <v>59</v>
      </c>
    </row>
    <row r="131" spans="1:56" x14ac:dyDescent="0.2">
      <c r="A131" s="196" t="s">
        <v>326</v>
      </c>
      <c r="B131" s="142" t="s">
        <v>249</v>
      </c>
      <c r="C131" s="142"/>
      <c r="D131" s="181"/>
      <c r="E131" s="128"/>
      <c r="F131" s="160"/>
      <c r="G131" s="148" t="s">
        <v>64</v>
      </c>
      <c r="H131" s="182"/>
      <c r="I131" s="195"/>
      <c r="J131" s="160"/>
      <c r="K131" s="276" t="s">
        <v>64</v>
      </c>
      <c r="L131" s="283" t="s">
        <v>50</v>
      </c>
      <c r="N131" s="160"/>
      <c r="O131" s="276" t="s">
        <v>64</v>
      </c>
      <c r="P131" s="283" t="s">
        <v>152</v>
      </c>
      <c r="R131" s="160"/>
      <c r="S131" s="276" t="s">
        <v>64</v>
      </c>
      <c r="T131" s="282" t="s">
        <v>49</v>
      </c>
      <c r="V131" s="160"/>
      <c r="W131" s="276" t="s">
        <v>64</v>
      </c>
      <c r="X131" s="283" t="s">
        <v>148</v>
      </c>
      <c r="Z131" s="160"/>
      <c r="AA131" s="276" t="s">
        <v>64</v>
      </c>
      <c r="AB131" s="283" t="s">
        <v>50</v>
      </c>
      <c r="AD131" s="160"/>
      <c r="AE131" s="276" t="s">
        <v>64</v>
      </c>
      <c r="AF131" s="282" t="s">
        <v>49</v>
      </c>
      <c r="AH131" s="160"/>
      <c r="AI131" s="276" t="s">
        <v>64</v>
      </c>
      <c r="AJ131" s="282" t="s">
        <v>49</v>
      </c>
      <c r="AL131" s="160"/>
      <c r="AM131" s="276" t="s">
        <v>64</v>
      </c>
      <c r="AN131" s="283" t="s">
        <v>156</v>
      </c>
      <c r="AP131" s="160"/>
      <c r="AQ131" s="276" t="s">
        <v>64</v>
      </c>
      <c r="AR131" s="282" t="s">
        <v>49</v>
      </c>
      <c r="AT131" s="160"/>
      <c r="AU131" s="276" t="s">
        <v>64</v>
      </c>
      <c r="AV131" s="282" t="s">
        <v>49</v>
      </c>
      <c r="AX131" s="160"/>
      <c r="AY131" s="276" t="s">
        <v>64</v>
      </c>
      <c r="AZ131" s="282" t="s">
        <v>49</v>
      </c>
      <c r="BB131" s="160"/>
      <c r="BC131" s="276" t="s">
        <v>64</v>
      </c>
      <c r="BD131" s="282" t="s">
        <v>49</v>
      </c>
    </row>
    <row r="132" spans="1:56" x14ac:dyDescent="0.2">
      <c r="A132" s="196" t="s">
        <v>327</v>
      </c>
      <c r="B132" s="142" t="s">
        <v>406</v>
      </c>
      <c r="C132" s="142"/>
      <c r="D132" s="181"/>
      <c r="E132" s="128"/>
      <c r="F132" s="160"/>
      <c r="G132" s="148" t="s">
        <v>30</v>
      </c>
      <c r="H132" s="182"/>
      <c r="I132" s="195"/>
      <c r="J132" s="160"/>
      <c r="K132" s="276" t="s">
        <v>30</v>
      </c>
      <c r="L132" s="283" t="s">
        <v>47</v>
      </c>
      <c r="N132" s="160"/>
      <c r="O132" s="276" t="s">
        <v>30</v>
      </c>
      <c r="P132" s="282" t="s">
        <v>356</v>
      </c>
      <c r="R132" s="160"/>
      <c r="S132" s="276" t="s">
        <v>30</v>
      </c>
      <c r="T132" s="282" t="s">
        <v>356</v>
      </c>
      <c r="V132" s="160"/>
      <c r="W132" s="276" t="s">
        <v>30</v>
      </c>
      <c r="X132" s="283" t="s">
        <v>46</v>
      </c>
      <c r="Z132" s="160"/>
      <c r="AA132" s="276" t="s">
        <v>30</v>
      </c>
      <c r="AB132" s="283" t="s">
        <v>35</v>
      </c>
      <c r="AD132" s="160"/>
      <c r="AE132" s="276" t="s">
        <v>30</v>
      </c>
      <c r="AF132" s="282" t="s">
        <v>356</v>
      </c>
      <c r="AH132" s="160"/>
      <c r="AI132" s="276" t="s">
        <v>30</v>
      </c>
      <c r="AJ132" s="282" t="s">
        <v>356</v>
      </c>
      <c r="AL132" s="160"/>
      <c r="AM132" s="276" t="s">
        <v>30</v>
      </c>
      <c r="AN132" s="283" t="s">
        <v>56</v>
      </c>
      <c r="AP132" s="160"/>
      <c r="AQ132" s="276" t="s">
        <v>30</v>
      </c>
      <c r="AR132" s="282" t="s">
        <v>356</v>
      </c>
      <c r="AT132" s="160"/>
      <c r="AU132" s="276" t="s">
        <v>30</v>
      </c>
      <c r="AV132" s="282" t="s">
        <v>356</v>
      </c>
      <c r="AX132" s="160"/>
      <c r="AY132" s="276" t="s">
        <v>30</v>
      </c>
      <c r="AZ132" s="282" t="s">
        <v>356</v>
      </c>
      <c r="BB132" s="160"/>
      <c r="BC132" s="276" t="s">
        <v>30</v>
      </c>
      <c r="BD132" s="282" t="s">
        <v>356</v>
      </c>
    </row>
    <row r="133" spans="1:56" x14ac:dyDescent="0.2">
      <c r="A133" s="286" t="s">
        <v>159</v>
      </c>
      <c r="B133" s="142" t="s">
        <v>350</v>
      </c>
      <c r="C133" s="142"/>
      <c r="D133" s="181"/>
      <c r="E133" s="128"/>
      <c r="F133" s="160"/>
      <c r="G133" s="148" t="s">
        <v>241</v>
      </c>
      <c r="H133" s="182"/>
      <c r="I133" s="195"/>
      <c r="J133" s="160"/>
      <c r="K133" s="276" t="s">
        <v>241</v>
      </c>
      <c r="L133" s="282" t="s">
        <v>154</v>
      </c>
      <c r="N133" s="160"/>
      <c r="O133" s="276" t="s">
        <v>241</v>
      </c>
      <c r="P133" s="282" t="s">
        <v>154</v>
      </c>
      <c r="R133" s="160"/>
      <c r="S133" s="276" t="s">
        <v>241</v>
      </c>
      <c r="T133" s="283" t="s">
        <v>149</v>
      </c>
      <c r="V133" s="160"/>
      <c r="W133" s="276" t="s">
        <v>241</v>
      </c>
      <c r="X133" s="283" t="s">
        <v>149</v>
      </c>
      <c r="Z133" s="160"/>
      <c r="AA133" s="276" t="s">
        <v>241</v>
      </c>
      <c r="AB133" s="282" t="s">
        <v>154</v>
      </c>
      <c r="AD133" s="160"/>
      <c r="AE133" s="276" t="s">
        <v>241</v>
      </c>
      <c r="AF133" s="282" t="s">
        <v>154</v>
      </c>
      <c r="AH133" s="160"/>
      <c r="AI133" s="276" t="s">
        <v>241</v>
      </c>
      <c r="AJ133" s="282" t="s">
        <v>154</v>
      </c>
      <c r="AL133" s="160"/>
      <c r="AM133" s="276" t="s">
        <v>241</v>
      </c>
      <c r="AN133" s="282" t="s">
        <v>154</v>
      </c>
      <c r="AP133" s="160"/>
      <c r="AQ133" s="276" t="s">
        <v>241</v>
      </c>
      <c r="AR133" s="283" t="s">
        <v>149</v>
      </c>
      <c r="AT133" s="160"/>
      <c r="AU133" s="276" t="s">
        <v>241</v>
      </c>
      <c r="AV133" s="282" t="s">
        <v>154</v>
      </c>
      <c r="AX133" s="160"/>
      <c r="AY133" s="276" t="s">
        <v>241</v>
      </c>
      <c r="AZ133" s="282" t="s">
        <v>154</v>
      </c>
      <c r="BB133" s="160"/>
      <c r="BC133" s="276" t="s">
        <v>241</v>
      </c>
      <c r="BD133" s="282" t="s">
        <v>154</v>
      </c>
    </row>
    <row r="134" spans="1:56" x14ac:dyDescent="0.2">
      <c r="A134" s="286" t="s">
        <v>159</v>
      </c>
      <c r="B134" s="142" t="s">
        <v>403</v>
      </c>
      <c r="C134" s="142"/>
      <c r="D134" s="181"/>
      <c r="E134" s="128"/>
      <c r="F134" s="160"/>
      <c r="G134" s="148" t="s">
        <v>230</v>
      </c>
      <c r="H134" s="182"/>
      <c r="I134" s="195"/>
      <c r="J134" s="160"/>
      <c r="K134" s="276" t="s">
        <v>230</v>
      </c>
      <c r="L134" s="282" t="s">
        <v>149</v>
      </c>
      <c r="N134" s="160"/>
      <c r="O134" s="276" t="s">
        <v>230</v>
      </c>
      <c r="P134" s="283" t="s">
        <v>147</v>
      </c>
      <c r="R134" s="160"/>
      <c r="S134" s="276" t="s">
        <v>230</v>
      </c>
      <c r="T134" s="283" t="s">
        <v>147</v>
      </c>
      <c r="V134" s="160"/>
      <c r="W134" s="276" t="s">
        <v>230</v>
      </c>
      <c r="X134" s="283" t="s">
        <v>147</v>
      </c>
      <c r="Z134" s="160"/>
      <c r="AA134" s="276" t="s">
        <v>230</v>
      </c>
      <c r="AB134" s="282" t="s">
        <v>149</v>
      </c>
      <c r="AD134" s="160"/>
      <c r="AE134" s="276" t="s">
        <v>230</v>
      </c>
      <c r="AF134" s="282" t="s">
        <v>149</v>
      </c>
      <c r="AH134" s="160"/>
      <c r="AI134" s="276" t="s">
        <v>230</v>
      </c>
      <c r="AJ134" s="282" t="s">
        <v>149</v>
      </c>
      <c r="AL134" s="160"/>
      <c r="AM134" s="276" t="s">
        <v>230</v>
      </c>
      <c r="AN134" s="283" t="s">
        <v>147</v>
      </c>
      <c r="AP134" s="160"/>
      <c r="AQ134" s="276" t="s">
        <v>230</v>
      </c>
      <c r="AR134" s="283" t="s">
        <v>147</v>
      </c>
      <c r="AT134" s="160"/>
      <c r="AU134" s="276" t="s">
        <v>230</v>
      </c>
      <c r="AV134" s="282" t="s">
        <v>149</v>
      </c>
      <c r="AX134" s="160"/>
      <c r="AY134" s="276" t="s">
        <v>230</v>
      </c>
      <c r="AZ134" s="282" t="s">
        <v>149</v>
      </c>
      <c r="BB134" s="160"/>
      <c r="BC134" s="276" t="s">
        <v>230</v>
      </c>
      <c r="BD134" s="282" t="s">
        <v>149</v>
      </c>
    </row>
    <row r="135" spans="1:56" x14ac:dyDescent="0.2">
      <c r="A135" s="286" t="s">
        <v>159</v>
      </c>
      <c r="B135" s="142" t="s">
        <v>360</v>
      </c>
      <c r="C135" s="142"/>
      <c r="D135" s="181"/>
      <c r="E135" s="128"/>
      <c r="F135" s="160"/>
      <c r="G135" s="148" t="s">
        <v>231</v>
      </c>
      <c r="H135" s="182"/>
      <c r="I135" s="195"/>
      <c r="J135" s="160"/>
      <c r="K135" s="276" t="s">
        <v>231</v>
      </c>
      <c r="L135" s="282" t="s">
        <v>156</v>
      </c>
      <c r="N135" s="160"/>
      <c r="O135" s="276" t="s">
        <v>231</v>
      </c>
      <c r="P135" s="283" t="s">
        <v>146</v>
      </c>
      <c r="R135" s="160"/>
      <c r="S135" s="276" t="s">
        <v>231</v>
      </c>
      <c r="T135" s="282" t="s">
        <v>156</v>
      </c>
      <c r="V135" s="160"/>
      <c r="W135" s="276" t="s">
        <v>231</v>
      </c>
      <c r="X135" s="283" t="s">
        <v>146</v>
      </c>
      <c r="Z135" s="160"/>
      <c r="AA135" s="276" t="s">
        <v>231</v>
      </c>
      <c r="AB135" s="283" t="s">
        <v>146</v>
      </c>
      <c r="AD135" s="160"/>
      <c r="AE135" s="276" t="s">
        <v>231</v>
      </c>
      <c r="AF135" s="282" t="s">
        <v>156</v>
      </c>
      <c r="AH135" s="160"/>
      <c r="AI135" s="276" t="s">
        <v>231</v>
      </c>
      <c r="AJ135" s="282" t="s">
        <v>156</v>
      </c>
      <c r="AL135" s="160"/>
      <c r="AM135" s="276" t="s">
        <v>231</v>
      </c>
      <c r="AN135" s="283" t="s">
        <v>146</v>
      </c>
      <c r="AP135" s="160"/>
      <c r="AQ135" s="276" t="s">
        <v>231</v>
      </c>
      <c r="AR135" s="282" t="s">
        <v>156</v>
      </c>
      <c r="AT135" s="160"/>
      <c r="AU135" s="276" t="s">
        <v>231</v>
      </c>
      <c r="AV135" s="282" t="s">
        <v>156</v>
      </c>
      <c r="AX135" s="160"/>
      <c r="AY135" s="276" t="s">
        <v>231</v>
      </c>
      <c r="AZ135" s="282" t="s">
        <v>156</v>
      </c>
      <c r="BB135" s="160"/>
      <c r="BC135" s="276" t="s">
        <v>231</v>
      </c>
      <c r="BD135" s="282" t="s">
        <v>156</v>
      </c>
    </row>
    <row r="136" spans="1:56" x14ac:dyDescent="0.2">
      <c r="A136" s="286" t="s">
        <v>159</v>
      </c>
      <c r="B136" s="142" t="s">
        <v>342</v>
      </c>
      <c r="C136" s="142"/>
      <c r="D136" s="181"/>
      <c r="E136" s="128"/>
      <c r="F136" s="160"/>
      <c r="G136" s="148" t="s">
        <v>232</v>
      </c>
      <c r="H136" s="182"/>
      <c r="I136" s="195"/>
      <c r="J136" s="160"/>
      <c r="K136" s="276" t="s">
        <v>232</v>
      </c>
      <c r="L136" s="282" t="s">
        <v>146</v>
      </c>
      <c r="N136" s="160"/>
      <c r="O136" s="276" t="s">
        <v>232</v>
      </c>
      <c r="P136" s="282" t="s">
        <v>146</v>
      </c>
      <c r="R136" s="160"/>
      <c r="S136" s="276" t="s">
        <v>232</v>
      </c>
      <c r="T136" s="282" t="s">
        <v>146</v>
      </c>
      <c r="V136" s="160"/>
      <c r="W136" s="276" t="s">
        <v>232</v>
      </c>
      <c r="X136" s="282" t="s">
        <v>146</v>
      </c>
      <c r="Z136" s="160"/>
      <c r="AA136" s="276" t="s">
        <v>232</v>
      </c>
      <c r="AB136" s="282" t="s">
        <v>146</v>
      </c>
      <c r="AD136" s="160"/>
      <c r="AE136" s="276" t="s">
        <v>232</v>
      </c>
      <c r="AF136" s="282" t="s">
        <v>146</v>
      </c>
      <c r="AH136" s="160"/>
      <c r="AI136" s="276" t="s">
        <v>232</v>
      </c>
      <c r="AJ136" s="282" t="s">
        <v>146</v>
      </c>
      <c r="AL136" s="160"/>
      <c r="AM136" s="276" t="s">
        <v>232</v>
      </c>
      <c r="AN136" s="282" t="s">
        <v>146</v>
      </c>
      <c r="AP136" s="160"/>
      <c r="AQ136" s="276" t="s">
        <v>232</v>
      </c>
      <c r="AR136" s="282" t="s">
        <v>146</v>
      </c>
      <c r="AT136" s="160"/>
      <c r="AU136" s="276" t="s">
        <v>232</v>
      </c>
      <c r="AV136" s="282" t="s">
        <v>146</v>
      </c>
      <c r="AX136" s="160"/>
      <c r="AY136" s="276" t="s">
        <v>232</v>
      </c>
      <c r="AZ136" s="282" t="s">
        <v>146</v>
      </c>
      <c r="BB136" s="160"/>
      <c r="BC136" s="276" t="s">
        <v>232</v>
      </c>
      <c r="BD136" s="282" t="s">
        <v>146</v>
      </c>
    </row>
    <row r="137" spans="1:56" x14ac:dyDescent="0.2">
      <c r="A137" s="286" t="s">
        <v>159</v>
      </c>
      <c r="B137" s="142" t="s">
        <v>350</v>
      </c>
      <c r="C137" s="142"/>
      <c r="D137" s="181"/>
      <c r="E137" s="128"/>
      <c r="F137" s="160"/>
      <c r="G137" s="148" t="s">
        <v>233</v>
      </c>
      <c r="H137" s="182"/>
      <c r="I137" s="195"/>
      <c r="J137" s="160"/>
      <c r="K137" s="276" t="s">
        <v>233</v>
      </c>
      <c r="L137" s="282" t="s">
        <v>154</v>
      </c>
      <c r="N137" s="160"/>
      <c r="O137" s="276" t="s">
        <v>233</v>
      </c>
      <c r="P137" s="283" t="s">
        <v>149</v>
      </c>
      <c r="R137" s="160"/>
      <c r="S137" s="276" t="s">
        <v>233</v>
      </c>
      <c r="T137" s="282" t="s">
        <v>154</v>
      </c>
      <c r="V137" s="160"/>
      <c r="W137" s="276" t="s">
        <v>233</v>
      </c>
      <c r="X137" s="283" t="s">
        <v>149</v>
      </c>
      <c r="Z137" s="160"/>
      <c r="AA137" s="276" t="s">
        <v>233</v>
      </c>
      <c r="AB137" s="282" t="s">
        <v>154</v>
      </c>
      <c r="AD137" s="160"/>
      <c r="AE137" s="276" t="s">
        <v>233</v>
      </c>
      <c r="AF137" s="282" t="s">
        <v>154</v>
      </c>
      <c r="AH137" s="160"/>
      <c r="AI137" s="276" t="s">
        <v>233</v>
      </c>
      <c r="AJ137" s="282" t="s">
        <v>154</v>
      </c>
      <c r="AL137" s="160"/>
      <c r="AM137" s="276" t="s">
        <v>233</v>
      </c>
      <c r="AN137" s="283" t="s">
        <v>149</v>
      </c>
      <c r="AP137" s="160"/>
      <c r="AQ137" s="276" t="s">
        <v>233</v>
      </c>
      <c r="AR137" s="282" t="s">
        <v>154</v>
      </c>
      <c r="AT137" s="160"/>
      <c r="AU137" s="276" t="s">
        <v>233</v>
      </c>
      <c r="AV137" s="282" t="s">
        <v>154</v>
      </c>
      <c r="AX137" s="160"/>
      <c r="AY137" s="276" t="s">
        <v>233</v>
      </c>
      <c r="AZ137" s="282" t="s">
        <v>154</v>
      </c>
      <c r="BB137" s="160"/>
      <c r="BC137" s="276" t="s">
        <v>233</v>
      </c>
      <c r="BD137" s="282" t="s">
        <v>154</v>
      </c>
    </row>
    <row r="138" spans="1:56" x14ac:dyDescent="0.2">
      <c r="A138" s="286" t="s">
        <v>159</v>
      </c>
      <c r="B138" s="142" t="s">
        <v>360</v>
      </c>
      <c r="C138" s="142"/>
      <c r="D138" s="181"/>
      <c r="E138" s="128"/>
      <c r="F138" s="160"/>
      <c r="G138" s="148" t="s">
        <v>234</v>
      </c>
      <c r="H138" s="182"/>
      <c r="I138" s="195"/>
      <c r="J138" s="160"/>
      <c r="K138" s="276" t="s">
        <v>234</v>
      </c>
      <c r="L138" s="282" t="s">
        <v>156</v>
      </c>
      <c r="N138" s="160"/>
      <c r="O138" s="276" t="s">
        <v>234</v>
      </c>
      <c r="P138" s="283" t="s">
        <v>146</v>
      </c>
      <c r="R138" s="160"/>
      <c r="S138" s="276" t="s">
        <v>234</v>
      </c>
      <c r="T138" s="282" t="s">
        <v>156</v>
      </c>
      <c r="V138" s="160"/>
      <c r="W138" s="276" t="s">
        <v>234</v>
      </c>
      <c r="X138" s="283" t="s">
        <v>146</v>
      </c>
      <c r="Z138" s="160"/>
      <c r="AA138" s="276" t="s">
        <v>234</v>
      </c>
      <c r="AB138" s="283" t="s">
        <v>146</v>
      </c>
      <c r="AD138" s="160"/>
      <c r="AE138" s="276" t="s">
        <v>234</v>
      </c>
      <c r="AF138" s="282" t="s">
        <v>156</v>
      </c>
      <c r="AH138" s="160"/>
      <c r="AI138" s="276" t="s">
        <v>234</v>
      </c>
      <c r="AJ138" s="282" t="s">
        <v>156</v>
      </c>
      <c r="AL138" s="160"/>
      <c r="AM138" s="276" t="s">
        <v>234</v>
      </c>
      <c r="AN138" s="283" t="s">
        <v>146</v>
      </c>
      <c r="AP138" s="160"/>
      <c r="AQ138" s="276" t="s">
        <v>234</v>
      </c>
      <c r="AR138" s="282" t="s">
        <v>156</v>
      </c>
      <c r="AT138" s="160"/>
      <c r="AU138" s="276" t="s">
        <v>234</v>
      </c>
      <c r="AV138" s="282" t="s">
        <v>156</v>
      </c>
      <c r="AX138" s="160"/>
      <c r="AY138" s="276" t="s">
        <v>234</v>
      </c>
      <c r="AZ138" s="282" t="s">
        <v>156</v>
      </c>
      <c r="BB138" s="160"/>
      <c r="BC138" s="276" t="s">
        <v>234</v>
      </c>
      <c r="BD138" s="282" t="s">
        <v>156</v>
      </c>
    </row>
    <row r="139" spans="1:56" x14ac:dyDescent="0.2">
      <c r="A139" s="286" t="s">
        <v>159</v>
      </c>
      <c r="B139" s="142" t="s">
        <v>342</v>
      </c>
      <c r="C139" s="142"/>
      <c r="D139" s="181"/>
      <c r="E139" s="128"/>
      <c r="F139" s="160"/>
      <c r="G139" s="148" t="s">
        <v>235</v>
      </c>
      <c r="H139" s="182"/>
      <c r="I139" s="195"/>
      <c r="J139" s="160"/>
      <c r="K139" s="276" t="s">
        <v>235</v>
      </c>
      <c r="L139" s="282" t="s">
        <v>146</v>
      </c>
      <c r="N139" s="160"/>
      <c r="O139" s="276" t="s">
        <v>235</v>
      </c>
      <c r="P139" s="282" t="s">
        <v>146</v>
      </c>
      <c r="R139" s="160"/>
      <c r="S139" s="276" t="s">
        <v>235</v>
      </c>
      <c r="T139" s="282" t="s">
        <v>146</v>
      </c>
      <c r="V139" s="160"/>
      <c r="W139" s="276" t="s">
        <v>235</v>
      </c>
      <c r="X139" s="282" t="s">
        <v>146</v>
      </c>
      <c r="Z139" s="160"/>
      <c r="AA139" s="276" t="s">
        <v>235</v>
      </c>
      <c r="AB139" s="282" t="s">
        <v>146</v>
      </c>
      <c r="AD139" s="160"/>
      <c r="AE139" s="276" t="s">
        <v>235</v>
      </c>
      <c r="AF139" s="282" t="s">
        <v>146</v>
      </c>
      <c r="AH139" s="160"/>
      <c r="AI139" s="276" t="s">
        <v>235</v>
      </c>
      <c r="AJ139" s="282" t="s">
        <v>146</v>
      </c>
      <c r="AL139" s="160"/>
      <c r="AM139" s="276" t="s">
        <v>235</v>
      </c>
      <c r="AN139" s="282" t="s">
        <v>146</v>
      </c>
      <c r="AP139" s="160"/>
      <c r="AQ139" s="276" t="s">
        <v>235</v>
      </c>
      <c r="AR139" s="282" t="s">
        <v>146</v>
      </c>
      <c r="AT139" s="160"/>
      <c r="AU139" s="276" t="s">
        <v>235</v>
      </c>
      <c r="AV139" s="282" t="s">
        <v>146</v>
      </c>
      <c r="AX139" s="160"/>
      <c r="AY139" s="276" t="s">
        <v>235</v>
      </c>
      <c r="AZ139" s="282" t="s">
        <v>146</v>
      </c>
      <c r="BB139" s="160"/>
      <c r="BC139" s="276" t="s">
        <v>235</v>
      </c>
      <c r="BD139" s="282" t="s">
        <v>146</v>
      </c>
    </row>
    <row r="140" spans="1:56" x14ac:dyDescent="0.2">
      <c r="A140" s="286" t="s">
        <v>159</v>
      </c>
      <c r="B140" s="142" t="s">
        <v>350</v>
      </c>
      <c r="C140" s="142"/>
      <c r="D140" s="181"/>
      <c r="E140" s="128"/>
      <c r="F140" s="160"/>
      <c r="G140" s="148" t="s">
        <v>236</v>
      </c>
      <c r="H140" s="182"/>
      <c r="I140" s="195"/>
      <c r="J140" s="160"/>
      <c r="K140" s="276" t="s">
        <v>236</v>
      </c>
      <c r="L140" s="282" t="s">
        <v>154</v>
      </c>
      <c r="N140" s="160"/>
      <c r="O140" s="276" t="s">
        <v>236</v>
      </c>
      <c r="P140" s="283" t="s">
        <v>149</v>
      </c>
      <c r="R140" s="160"/>
      <c r="S140" s="276" t="s">
        <v>236</v>
      </c>
      <c r="T140" s="282" t="s">
        <v>154</v>
      </c>
      <c r="V140" s="160"/>
      <c r="W140" s="276" t="s">
        <v>236</v>
      </c>
      <c r="X140" s="283" t="s">
        <v>149</v>
      </c>
      <c r="Z140" s="160"/>
      <c r="AA140" s="276" t="s">
        <v>236</v>
      </c>
      <c r="AB140" s="282" t="s">
        <v>154</v>
      </c>
      <c r="AD140" s="160"/>
      <c r="AE140" s="276" t="s">
        <v>236</v>
      </c>
      <c r="AF140" s="282" t="s">
        <v>154</v>
      </c>
      <c r="AH140" s="160"/>
      <c r="AI140" s="276" t="s">
        <v>236</v>
      </c>
      <c r="AJ140" s="282" t="s">
        <v>154</v>
      </c>
      <c r="AL140" s="160"/>
      <c r="AM140" s="276" t="s">
        <v>236</v>
      </c>
      <c r="AN140" s="283" t="s">
        <v>149</v>
      </c>
      <c r="AP140" s="160"/>
      <c r="AQ140" s="276" t="s">
        <v>236</v>
      </c>
      <c r="AR140" s="282" t="s">
        <v>154</v>
      </c>
      <c r="AT140" s="160"/>
      <c r="AU140" s="276" t="s">
        <v>236</v>
      </c>
      <c r="AV140" s="282" t="s">
        <v>154</v>
      </c>
      <c r="AX140" s="160"/>
      <c r="AY140" s="276" t="s">
        <v>236</v>
      </c>
      <c r="AZ140" s="282" t="s">
        <v>154</v>
      </c>
      <c r="BB140" s="160"/>
      <c r="BC140" s="276" t="s">
        <v>236</v>
      </c>
      <c r="BD140" s="282" t="s">
        <v>154</v>
      </c>
    </row>
    <row r="141" spans="1:56" x14ac:dyDescent="0.2">
      <c r="A141" s="197"/>
      <c r="B141" s="198"/>
      <c r="C141" s="130"/>
      <c r="D141" s="176"/>
      <c r="E141" s="128"/>
      <c r="F141" s="160"/>
      <c r="G141" s="148"/>
      <c r="H141" s="182"/>
      <c r="I141" s="195"/>
      <c r="J141" s="160"/>
      <c r="K141" s="276"/>
      <c r="L141" s="279"/>
      <c r="N141" s="160"/>
      <c r="O141" s="276"/>
      <c r="P141" s="279"/>
      <c r="R141" s="160"/>
      <c r="S141" s="276"/>
      <c r="T141" s="279"/>
      <c r="V141" s="160"/>
      <c r="W141" s="276"/>
      <c r="X141" s="279"/>
      <c r="Z141" s="160"/>
      <c r="AA141" s="276"/>
      <c r="AB141" s="279"/>
      <c r="AD141" s="160"/>
      <c r="AE141" s="276"/>
      <c r="AF141" s="279"/>
      <c r="AH141" s="160"/>
      <c r="AI141" s="276"/>
      <c r="AJ141" s="279"/>
      <c r="AL141" s="160"/>
      <c r="AM141" s="276"/>
      <c r="AN141" s="279"/>
      <c r="AP141" s="160"/>
      <c r="AQ141" s="276"/>
      <c r="AR141" s="279"/>
      <c r="AT141" s="160"/>
      <c r="AU141" s="276"/>
      <c r="AV141" s="279"/>
      <c r="AX141" s="160"/>
      <c r="AY141" s="276"/>
      <c r="AZ141" s="279"/>
      <c r="BB141" s="160"/>
      <c r="BC141" s="276"/>
      <c r="BD141" s="279"/>
    </row>
    <row r="142" spans="1:56" x14ac:dyDescent="0.2">
      <c r="A142" s="197"/>
      <c r="B142" s="199"/>
      <c r="C142" s="130"/>
      <c r="D142" s="176"/>
      <c r="E142" s="128"/>
      <c r="F142" s="190"/>
      <c r="G142" s="148"/>
      <c r="H142" s="182"/>
      <c r="I142" s="195"/>
      <c r="J142" s="190"/>
      <c r="K142" s="276"/>
      <c r="L142" s="279"/>
      <c r="N142" s="190"/>
      <c r="O142" s="276"/>
      <c r="P142" s="279"/>
      <c r="R142" s="190"/>
      <c r="S142" s="276"/>
      <c r="T142" s="279"/>
      <c r="V142" s="190"/>
      <c r="W142" s="276"/>
      <c r="X142" s="279"/>
      <c r="Z142" s="190"/>
      <c r="AA142" s="276"/>
      <c r="AB142" s="279"/>
      <c r="AD142" s="190"/>
      <c r="AE142" s="276"/>
      <c r="AF142" s="279"/>
      <c r="AH142" s="190"/>
      <c r="AI142" s="276"/>
      <c r="AJ142" s="279"/>
      <c r="AL142" s="190"/>
      <c r="AM142" s="276"/>
      <c r="AN142" s="279"/>
      <c r="AP142" s="190"/>
      <c r="AQ142" s="276"/>
      <c r="AR142" s="279"/>
      <c r="AT142" s="190"/>
      <c r="AU142" s="276"/>
      <c r="AV142" s="279"/>
      <c r="AX142" s="190"/>
      <c r="AY142" s="276"/>
      <c r="AZ142" s="279"/>
      <c r="BB142" s="190"/>
      <c r="BC142" s="276"/>
      <c r="BD142" s="279"/>
    </row>
    <row r="143" spans="1:56" x14ac:dyDescent="0.2">
      <c r="A143" s="197"/>
      <c r="B143" s="199"/>
      <c r="C143" s="199"/>
      <c r="E143" s="128"/>
      <c r="F143" s="132" t="s">
        <v>328</v>
      </c>
      <c r="G143" s="191"/>
      <c r="H143" s="179"/>
      <c r="I143" s="195"/>
      <c r="J143" s="273" t="s">
        <v>328</v>
      </c>
      <c r="K143" s="274"/>
      <c r="L143" s="277"/>
      <c r="N143" s="273" t="s">
        <v>328</v>
      </c>
      <c r="O143" s="274"/>
      <c r="P143" s="277"/>
      <c r="R143" s="273" t="s">
        <v>328</v>
      </c>
      <c r="S143" s="274"/>
      <c r="T143" s="277"/>
      <c r="V143" s="273" t="s">
        <v>328</v>
      </c>
      <c r="W143" s="274"/>
      <c r="X143" s="277"/>
      <c r="Z143" s="273" t="s">
        <v>328</v>
      </c>
      <c r="AA143" s="274"/>
      <c r="AB143" s="277"/>
      <c r="AD143" s="273" t="s">
        <v>328</v>
      </c>
      <c r="AE143" s="274"/>
      <c r="AF143" s="277"/>
      <c r="AH143" s="273" t="s">
        <v>328</v>
      </c>
      <c r="AI143" s="274"/>
      <c r="AJ143" s="277"/>
      <c r="AL143" s="273" t="s">
        <v>328</v>
      </c>
      <c r="AM143" s="274"/>
      <c r="AN143" s="277"/>
      <c r="AP143" s="273" t="s">
        <v>328</v>
      </c>
      <c r="AQ143" s="274"/>
      <c r="AR143" s="277"/>
      <c r="AT143" s="273" t="s">
        <v>328</v>
      </c>
      <c r="AU143" s="274"/>
      <c r="AV143" s="277"/>
      <c r="AX143" s="273" t="s">
        <v>328</v>
      </c>
      <c r="AY143" s="274"/>
      <c r="AZ143" s="277"/>
      <c r="BB143" s="273" t="s">
        <v>328</v>
      </c>
      <c r="BC143" s="274"/>
      <c r="BD143" s="277"/>
    </row>
    <row r="144" spans="1:56" ht="12.75" customHeight="1" x14ac:dyDescent="0.2">
      <c r="A144" s="136" t="s">
        <v>264</v>
      </c>
      <c r="B144" s="137" t="s">
        <v>272</v>
      </c>
      <c r="C144" s="137" t="s">
        <v>273</v>
      </c>
      <c r="E144" s="128"/>
      <c r="F144" s="138"/>
      <c r="G144" s="139" t="s">
        <v>267</v>
      </c>
      <c r="H144" s="140" t="s">
        <v>268</v>
      </c>
      <c r="I144" s="195"/>
      <c r="J144" s="138"/>
      <c r="K144" s="271" t="s">
        <v>267</v>
      </c>
      <c r="L144" s="278" t="s">
        <v>268</v>
      </c>
      <c r="N144" s="138"/>
      <c r="O144" s="271" t="s">
        <v>267</v>
      </c>
      <c r="P144" s="278" t="s">
        <v>268</v>
      </c>
      <c r="R144" s="138"/>
      <c r="S144" s="271" t="s">
        <v>267</v>
      </c>
      <c r="T144" s="278" t="s">
        <v>268</v>
      </c>
      <c r="V144" s="138"/>
      <c r="W144" s="271" t="s">
        <v>267</v>
      </c>
      <c r="X144" s="278" t="s">
        <v>268</v>
      </c>
      <c r="Z144" s="138"/>
      <c r="AA144" s="271" t="s">
        <v>267</v>
      </c>
      <c r="AB144" s="278" t="s">
        <v>268</v>
      </c>
      <c r="AD144" s="138"/>
      <c r="AE144" s="271" t="s">
        <v>267</v>
      </c>
      <c r="AF144" s="278" t="s">
        <v>268</v>
      </c>
      <c r="AH144" s="138"/>
      <c r="AI144" s="271" t="s">
        <v>267</v>
      </c>
      <c r="AJ144" s="278" t="s">
        <v>268</v>
      </c>
      <c r="AL144" s="138"/>
      <c r="AM144" s="271" t="s">
        <v>267</v>
      </c>
      <c r="AN144" s="278" t="s">
        <v>268</v>
      </c>
      <c r="AP144" s="138"/>
      <c r="AQ144" s="271" t="s">
        <v>267</v>
      </c>
      <c r="AR144" s="278" t="s">
        <v>268</v>
      </c>
      <c r="AT144" s="138"/>
      <c r="AU144" s="271" t="s">
        <v>267</v>
      </c>
      <c r="AV144" s="278" t="s">
        <v>268</v>
      </c>
      <c r="AX144" s="138"/>
      <c r="AY144" s="271" t="s">
        <v>267</v>
      </c>
      <c r="AZ144" s="278" t="s">
        <v>268</v>
      </c>
      <c r="BB144" s="138"/>
      <c r="BC144" s="271" t="s">
        <v>267</v>
      </c>
      <c r="BD144" s="278" t="s">
        <v>268</v>
      </c>
    </row>
    <row r="145" spans="1:57" ht="12.75" customHeight="1" x14ac:dyDescent="0.2">
      <c r="A145" s="200" t="s">
        <v>329</v>
      </c>
      <c r="B145" s="142" t="s">
        <v>365</v>
      </c>
      <c r="C145" s="142"/>
      <c r="D145" s="181"/>
      <c r="E145" s="131"/>
      <c r="F145" s="138"/>
      <c r="G145" s="143" t="s">
        <v>330</v>
      </c>
      <c r="H145" s="201"/>
      <c r="I145" s="195"/>
      <c r="J145" s="138"/>
      <c r="K145" s="272" t="s">
        <v>330</v>
      </c>
      <c r="L145" s="284" t="s">
        <v>355</v>
      </c>
      <c r="N145" s="138"/>
      <c r="O145" s="272" t="s">
        <v>330</v>
      </c>
      <c r="P145" s="284" t="s">
        <v>156</v>
      </c>
      <c r="R145" s="138"/>
      <c r="S145" s="272" t="s">
        <v>330</v>
      </c>
      <c r="T145" s="284" t="s">
        <v>50</v>
      </c>
      <c r="V145" s="138"/>
      <c r="W145" s="272" t="s">
        <v>330</v>
      </c>
      <c r="X145" s="284" t="s">
        <v>148</v>
      </c>
      <c r="Z145" s="138"/>
      <c r="AA145" s="272" t="s">
        <v>330</v>
      </c>
      <c r="AB145" s="284" t="s">
        <v>154</v>
      </c>
      <c r="AD145" s="138"/>
      <c r="AE145" s="272" t="s">
        <v>330</v>
      </c>
      <c r="AF145" s="280" t="s">
        <v>145</v>
      </c>
      <c r="AH145" s="138"/>
      <c r="AI145" s="272" t="s">
        <v>330</v>
      </c>
      <c r="AJ145" s="280" t="s">
        <v>145</v>
      </c>
      <c r="AL145" s="138"/>
      <c r="AM145" s="272" t="s">
        <v>330</v>
      </c>
      <c r="AN145" s="284" t="s">
        <v>152</v>
      </c>
      <c r="AP145" s="138"/>
      <c r="AQ145" s="272" t="s">
        <v>330</v>
      </c>
      <c r="AR145" s="284" t="s">
        <v>148</v>
      </c>
      <c r="AT145" s="138"/>
      <c r="AU145" s="272" t="s">
        <v>330</v>
      </c>
      <c r="AV145" s="284" t="s">
        <v>50</v>
      </c>
      <c r="AX145" s="138"/>
      <c r="AY145" s="272" t="s">
        <v>330</v>
      </c>
      <c r="AZ145" s="284" t="s">
        <v>50</v>
      </c>
      <c r="BB145" s="138"/>
      <c r="BC145" s="272" t="s">
        <v>330</v>
      </c>
      <c r="BD145" s="284" t="s">
        <v>54</v>
      </c>
    </row>
    <row r="146" spans="1:57" ht="12.75" customHeight="1" x14ac:dyDescent="0.2">
      <c r="A146" s="200" t="s">
        <v>331</v>
      </c>
      <c r="B146" s="142" t="s">
        <v>407</v>
      </c>
      <c r="C146" s="142"/>
      <c r="D146" s="181"/>
      <c r="E146" s="131"/>
      <c r="F146" s="138"/>
      <c r="G146" s="143" t="s">
        <v>115</v>
      </c>
      <c r="H146" s="201"/>
      <c r="I146" s="195"/>
      <c r="J146" s="138"/>
      <c r="K146" s="272" t="s">
        <v>115</v>
      </c>
      <c r="L146" s="284" t="s">
        <v>433</v>
      </c>
      <c r="N146" s="138"/>
      <c r="O146" s="272" t="s">
        <v>115</v>
      </c>
      <c r="P146" s="284" t="s">
        <v>415</v>
      </c>
      <c r="R146" s="138"/>
      <c r="S146" s="272" t="s">
        <v>115</v>
      </c>
      <c r="T146" s="284" t="s">
        <v>158</v>
      </c>
      <c r="V146" s="138"/>
      <c r="W146" s="272" t="s">
        <v>115</v>
      </c>
      <c r="X146" s="284" t="s">
        <v>59</v>
      </c>
      <c r="Z146" s="138"/>
      <c r="AA146" s="272" t="s">
        <v>115</v>
      </c>
      <c r="AB146" s="284" t="s">
        <v>422</v>
      </c>
      <c r="AD146" s="138"/>
      <c r="AE146" s="272" t="s">
        <v>115</v>
      </c>
      <c r="AF146" s="284" t="s">
        <v>376</v>
      </c>
      <c r="AH146" s="138"/>
      <c r="AI146" s="272" t="s">
        <v>115</v>
      </c>
      <c r="AJ146" s="284" t="s">
        <v>60</v>
      </c>
      <c r="AL146" s="138"/>
      <c r="AM146" s="272" t="s">
        <v>115</v>
      </c>
      <c r="AN146" s="284" t="s">
        <v>445</v>
      </c>
      <c r="AP146" s="138"/>
      <c r="AQ146" s="272" t="s">
        <v>115</v>
      </c>
      <c r="AR146" s="284" t="s">
        <v>59</v>
      </c>
      <c r="AT146" s="138"/>
      <c r="AU146" s="272" t="s">
        <v>115</v>
      </c>
      <c r="AV146" s="284" t="s">
        <v>460</v>
      </c>
      <c r="AX146" s="138"/>
      <c r="AY146" s="272" t="s">
        <v>115</v>
      </c>
      <c r="AZ146" s="284" t="s">
        <v>460</v>
      </c>
      <c r="BB146" s="138"/>
      <c r="BC146" s="272" t="s">
        <v>115</v>
      </c>
      <c r="BD146" s="284" t="s">
        <v>62</v>
      </c>
    </row>
    <row r="147" spans="1:57" ht="12.75" customHeight="1" x14ac:dyDescent="0.2">
      <c r="A147" s="197"/>
      <c r="B147" s="199"/>
      <c r="C147" s="199"/>
      <c r="D147" s="176"/>
      <c r="E147" s="131"/>
      <c r="F147" s="138"/>
      <c r="G147" s="143"/>
      <c r="H147" s="201"/>
      <c r="I147" s="195"/>
      <c r="J147" s="138"/>
      <c r="K147" s="272"/>
      <c r="L147" s="280"/>
      <c r="N147" s="138"/>
      <c r="O147" s="272"/>
      <c r="P147" s="280"/>
      <c r="R147" s="138"/>
      <c r="S147" s="272"/>
      <c r="T147" s="280"/>
      <c r="V147" s="138"/>
      <c r="W147" s="272"/>
      <c r="X147" s="280"/>
      <c r="Z147" s="138"/>
      <c r="AA147" s="272"/>
      <c r="AB147" s="280"/>
      <c r="AD147" s="138"/>
      <c r="AE147" s="272"/>
      <c r="AF147" s="280"/>
      <c r="AH147" s="138"/>
      <c r="AI147" s="272"/>
      <c r="AJ147" s="280"/>
      <c r="AL147" s="138"/>
      <c r="AM147" s="272"/>
      <c r="AN147" s="280"/>
      <c r="AP147" s="138"/>
      <c r="AQ147" s="272"/>
      <c r="AR147" s="280"/>
      <c r="AT147" s="138"/>
      <c r="AU147" s="272"/>
      <c r="AV147" s="280"/>
      <c r="AX147" s="138"/>
      <c r="AY147" s="272"/>
      <c r="AZ147" s="280"/>
      <c r="BB147" s="138"/>
      <c r="BC147" s="272"/>
      <c r="BD147" s="280"/>
    </row>
    <row r="148" spans="1:57" x14ac:dyDescent="0.2">
      <c r="A148" s="197"/>
      <c r="B148" s="199"/>
      <c r="C148" s="130"/>
      <c r="E148" s="131"/>
      <c r="F148" s="190"/>
      <c r="G148" s="143"/>
      <c r="H148" s="202"/>
      <c r="I148" s="195"/>
      <c r="J148" s="190"/>
      <c r="K148" s="272"/>
      <c r="L148" s="281"/>
      <c r="N148" s="190"/>
      <c r="O148" s="272"/>
      <c r="P148" s="281"/>
      <c r="R148" s="190"/>
      <c r="S148" s="272"/>
      <c r="T148" s="281"/>
      <c r="V148" s="190"/>
      <c r="W148" s="272"/>
      <c r="X148" s="281"/>
      <c r="Z148" s="190"/>
      <c r="AA148" s="272"/>
      <c r="AB148" s="281"/>
      <c r="AD148" s="190"/>
      <c r="AE148" s="272"/>
      <c r="AF148" s="281"/>
      <c r="AH148" s="190"/>
      <c r="AI148" s="272"/>
      <c r="AJ148" s="281"/>
      <c r="AL148" s="190"/>
      <c r="AM148" s="272"/>
      <c r="AN148" s="281"/>
      <c r="AP148" s="190"/>
      <c r="AQ148" s="272"/>
      <c r="AR148" s="281"/>
      <c r="AT148" s="190"/>
      <c r="AU148" s="272"/>
      <c r="AV148" s="281"/>
      <c r="AX148" s="190"/>
      <c r="AY148" s="272"/>
      <c r="AZ148" s="281"/>
      <c r="BB148" s="190"/>
      <c r="BC148" s="272"/>
      <c r="BD148" s="281"/>
    </row>
    <row r="149" spans="1:57" x14ac:dyDescent="0.2">
      <c r="A149" s="197"/>
      <c r="B149" s="199"/>
      <c r="C149" s="199"/>
      <c r="E149" s="128"/>
      <c r="F149" s="132" t="s">
        <v>237</v>
      </c>
      <c r="G149" s="191"/>
      <c r="H149" s="179"/>
      <c r="I149" s="195"/>
      <c r="J149" s="273" t="s">
        <v>237</v>
      </c>
      <c r="K149" s="274"/>
      <c r="L149" s="277"/>
      <c r="N149" s="273" t="s">
        <v>237</v>
      </c>
      <c r="O149" s="274"/>
      <c r="P149" s="277"/>
      <c r="R149" s="273" t="s">
        <v>237</v>
      </c>
      <c r="S149" s="274"/>
      <c r="T149" s="277"/>
      <c r="V149" s="273" t="s">
        <v>237</v>
      </c>
      <c r="W149" s="274"/>
      <c r="X149" s="277"/>
      <c r="Z149" s="273" t="s">
        <v>237</v>
      </c>
      <c r="AA149" s="274"/>
      <c r="AB149" s="277"/>
      <c r="AD149" s="273" t="s">
        <v>237</v>
      </c>
      <c r="AE149" s="274"/>
      <c r="AF149" s="277"/>
      <c r="AH149" s="273" t="s">
        <v>237</v>
      </c>
      <c r="AI149" s="274"/>
      <c r="AJ149" s="277"/>
      <c r="AL149" s="273" t="s">
        <v>237</v>
      </c>
      <c r="AM149" s="274"/>
      <c r="AN149" s="277"/>
      <c r="AP149" s="273" t="s">
        <v>237</v>
      </c>
      <c r="AQ149" s="274"/>
      <c r="AR149" s="277"/>
      <c r="AT149" s="273" t="s">
        <v>237</v>
      </c>
      <c r="AU149" s="274"/>
      <c r="AV149" s="277"/>
      <c r="AX149" s="273" t="s">
        <v>237</v>
      </c>
      <c r="AY149" s="274"/>
      <c r="AZ149" s="277"/>
      <c r="BB149" s="273" t="s">
        <v>237</v>
      </c>
      <c r="BC149" s="274"/>
      <c r="BD149" s="277"/>
    </row>
    <row r="150" spans="1:57" ht="12.75" customHeight="1" x14ac:dyDescent="0.2">
      <c r="A150" s="136" t="s">
        <v>264</v>
      </c>
      <c r="B150" s="137" t="s">
        <v>272</v>
      </c>
      <c r="C150" s="137" t="s">
        <v>273</v>
      </c>
      <c r="E150" s="128"/>
      <c r="F150" s="138"/>
      <c r="G150" s="139" t="s">
        <v>267</v>
      </c>
      <c r="H150" s="140" t="s">
        <v>268</v>
      </c>
      <c r="I150" s="195"/>
      <c r="J150" s="138"/>
      <c r="K150" s="271" t="s">
        <v>267</v>
      </c>
      <c r="L150" s="278" t="s">
        <v>268</v>
      </c>
      <c r="N150" s="138"/>
      <c r="O150" s="271" t="s">
        <v>267</v>
      </c>
      <c r="P150" s="278" t="s">
        <v>268</v>
      </c>
      <c r="R150" s="138"/>
      <c r="S150" s="271" t="s">
        <v>267</v>
      </c>
      <c r="T150" s="278" t="s">
        <v>268</v>
      </c>
      <c r="V150" s="138"/>
      <c r="W150" s="271" t="s">
        <v>267</v>
      </c>
      <c r="X150" s="278" t="s">
        <v>268</v>
      </c>
      <c r="Z150" s="138"/>
      <c r="AA150" s="271" t="s">
        <v>267</v>
      </c>
      <c r="AB150" s="278" t="s">
        <v>268</v>
      </c>
      <c r="AD150" s="138"/>
      <c r="AE150" s="271" t="s">
        <v>267</v>
      </c>
      <c r="AF150" s="278" t="s">
        <v>268</v>
      </c>
      <c r="AH150" s="138"/>
      <c r="AI150" s="271" t="s">
        <v>267</v>
      </c>
      <c r="AJ150" s="278" t="s">
        <v>268</v>
      </c>
      <c r="AL150" s="138"/>
      <c r="AM150" s="271" t="s">
        <v>267</v>
      </c>
      <c r="AN150" s="278" t="s">
        <v>268</v>
      </c>
      <c r="AP150" s="138"/>
      <c r="AQ150" s="271" t="s">
        <v>267</v>
      </c>
      <c r="AR150" s="278" t="s">
        <v>268</v>
      </c>
      <c r="AT150" s="138"/>
      <c r="AU150" s="271" t="s">
        <v>267</v>
      </c>
      <c r="AV150" s="278" t="s">
        <v>268</v>
      </c>
      <c r="AX150" s="138"/>
      <c r="AY150" s="271" t="s">
        <v>267</v>
      </c>
      <c r="AZ150" s="278" t="s">
        <v>268</v>
      </c>
      <c r="BB150" s="138"/>
      <c r="BC150" s="271" t="s">
        <v>267</v>
      </c>
      <c r="BD150" s="278" t="s">
        <v>268</v>
      </c>
    </row>
    <row r="151" spans="1:57" ht="12.75" customHeight="1" x14ac:dyDescent="0.2">
      <c r="A151" s="200" t="s">
        <v>332</v>
      </c>
      <c r="B151" s="142" t="s">
        <v>342</v>
      </c>
      <c r="C151" s="142"/>
      <c r="D151" s="181"/>
      <c r="E151" s="131"/>
      <c r="F151" s="138"/>
      <c r="G151" s="143" t="s">
        <v>238</v>
      </c>
      <c r="H151" s="201"/>
      <c r="I151" s="195"/>
      <c r="J151" s="138"/>
      <c r="K151" s="272" t="s">
        <v>238</v>
      </c>
      <c r="L151" s="280" t="s">
        <v>146</v>
      </c>
      <c r="N151" s="138"/>
      <c r="O151" s="272" t="s">
        <v>238</v>
      </c>
      <c r="P151" s="280" t="s">
        <v>146</v>
      </c>
      <c r="R151" s="138"/>
      <c r="S151" s="272" t="s">
        <v>238</v>
      </c>
      <c r="T151" s="280" t="s">
        <v>146</v>
      </c>
      <c r="V151" s="138"/>
      <c r="W151" s="272" t="s">
        <v>238</v>
      </c>
      <c r="X151" s="280" t="s">
        <v>146</v>
      </c>
      <c r="Z151" s="138"/>
      <c r="AA151" s="272" t="s">
        <v>238</v>
      </c>
      <c r="AB151" s="280" t="s">
        <v>146</v>
      </c>
      <c r="AD151" s="138"/>
      <c r="AE151" s="272" t="s">
        <v>238</v>
      </c>
      <c r="AF151" s="280" t="s">
        <v>146</v>
      </c>
      <c r="AH151" s="138"/>
      <c r="AI151" s="272" t="s">
        <v>238</v>
      </c>
      <c r="AJ151" s="280" t="s">
        <v>146</v>
      </c>
      <c r="AL151" s="138"/>
      <c r="AM151" s="272" t="s">
        <v>238</v>
      </c>
      <c r="AN151" s="280" t="s">
        <v>146</v>
      </c>
      <c r="AP151" s="138"/>
      <c r="AQ151" s="272" t="s">
        <v>238</v>
      </c>
      <c r="AR151" s="280" t="s">
        <v>146</v>
      </c>
      <c r="AT151" s="138"/>
      <c r="AU151" s="272" t="s">
        <v>238</v>
      </c>
      <c r="AV151" s="280" t="s">
        <v>146</v>
      </c>
      <c r="AX151" s="138"/>
      <c r="AY151" s="272" t="s">
        <v>238</v>
      </c>
      <c r="AZ151" s="280" t="s">
        <v>146</v>
      </c>
      <c r="BB151" s="138"/>
      <c r="BC151" s="272" t="s">
        <v>238</v>
      </c>
      <c r="BD151" s="280" t="s">
        <v>146</v>
      </c>
    </row>
    <row r="152" spans="1:57" ht="12.75" customHeight="1" x14ac:dyDescent="0.2">
      <c r="A152" s="200" t="s">
        <v>333</v>
      </c>
      <c r="B152" s="142" t="s">
        <v>342</v>
      </c>
      <c r="C152" s="142"/>
      <c r="D152" s="181"/>
      <c r="E152" s="131"/>
      <c r="F152" s="138"/>
      <c r="G152" s="143" t="s">
        <v>116</v>
      </c>
      <c r="H152" s="201"/>
      <c r="I152" s="195"/>
      <c r="J152" s="138"/>
      <c r="K152" s="272" t="s">
        <v>116</v>
      </c>
      <c r="L152" s="280" t="s">
        <v>146</v>
      </c>
      <c r="N152" s="138"/>
      <c r="O152" s="272" t="s">
        <v>116</v>
      </c>
      <c r="P152" s="280" t="s">
        <v>146</v>
      </c>
      <c r="R152" s="138"/>
      <c r="S152" s="272" t="s">
        <v>116</v>
      </c>
      <c r="T152" s="280" t="s">
        <v>146</v>
      </c>
      <c r="V152" s="138"/>
      <c r="W152" s="272" t="s">
        <v>116</v>
      </c>
      <c r="X152" s="280" t="s">
        <v>146</v>
      </c>
      <c r="Z152" s="138"/>
      <c r="AA152" s="272" t="s">
        <v>116</v>
      </c>
      <c r="AB152" s="280" t="s">
        <v>146</v>
      </c>
      <c r="AD152" s="138"/>
      <c r="AE152" s="272" t="s">
        <v>116</v>
      </c>
      <c r="AF152" s="280" t="s">
        <v>146</v>
      </c>
      <c r="AH152" s="138"/>
      <c r="AI152" s="272" t="s">
        <v>116</v>
      </c>
      <c r="AJ152" s="280" t="s">
        <v>146</v>
      </c>
      <c r="AL152" s="138"/>
      <c r="AM152" s="272" t="s">
        <v>116</v>
      </c>
      <c r="AN152" s="280" t="s">
        <v>146</v>
      </c>
      <c r="AP152" s="138"/>
      <c r="AQ152" s="272" t="s">
        <v>116</v>
      </c>
      <c r="AR152" s="280" t="s">
        <v>146</v>
      </c>
      <c r="AT152" s="138"/>
      <c r="AU152" s="272" t="s">
        <v>116</v>
      </c>
      <c r="AV152" s="280" t="s">
        <v>146</v>
      </c>
      <c r="AX152" s="138"/>
      <c r="AY152" s="272" t="s">
        <v>116</v>
      </c>
      <c r="AZ152" s="280" t="s">
        <v>146</v>
      </c>
      <c r="BB152" s="138"/>
      <c r="BC152" s="272" t="s">
        <v>116</v>
      </c>
      <c r="BD152" s="280" t="s">
        <v>146</v>
      </c>
    </row>
    <row r="153" spans="1:57" ht="12.75" customHeight="1" x14ac:dyDescent="0.2">
      <c r="A153" s="200" t="s">
        <v>334</v>
      </c>
      <c r="B153" s="142" t="s">
        <v>338</v>
      </c>
      <c r="C153" s="142"/>
      <c r="D153" s="181"/>
      <c r="E153" s="131"/>
      <c r="F153" s="138"/>
      <c r="G153" s="143" t="s">
        <v>239</v>
      </c>
      <c r="H153" s="201"/>
      <c r="I153" s="195"/>
      <c r="J153" s="138"/>
      <c r="K153" s="272" t="s">
        <v>239</v>
      </c>
      <c r="L153" s="280" t="s">
        <v>147</v>
      </c>
      <c r="N153" s="138"/>
      <c r="O153" s="272" t="s">
        <v>239</v>
      </c>
      <c r="P153" s="280" t="s">
        <v>147</v>
      </c>
      <c r="R153" s="138"/>
      <c r="S153" s="272" t="s">
        <v>239</v>
      </c>
      <c r="T153" s="280" t="s">
        <v>147</v>
      </c>
      <c r="V153" s="138"/>
      <c r="W153" s="272" t="s">
        <v>239</v>
      </c>
      <c r="X153" s="280" t="s">
        <v>147</v>
      </c>
      <c r="Z153" s="138"/>
      <c r="AA153" s="272" t="s">
        <v>239</v>
      </c>
      <c r="AB153" s="280" t="s">
        <v>147</v>
      </c>
      <c r="AD153" s="138"/>
      <c r="AE153" s="272" t="s">
        <v>239</v>
      </c>
      <c r="AF153" s="280" t="s">
        <v>147</v>
      </c>
      <c r="AH153" s="138"/>
      <c r="AI153" s="272" t="s">
        <v>239</v>
      </c>
      <c r="AJ153" s="280" t="s">
        <v>147</v>
      </c>
      <c r="AL153" s="138"/>
      <c r="AM153" s="272" t="s">
        <v>239</v>
      </c>
      <c r="AN153" s="280" t="s">
        <v>147</v>
      </c>
      <c r="AP153" s="138"/>
      <c r="AQ153" s="272" t="s">
        <v>239</v>
      </c>
      <c r="AR153" s="280" t="s">
        <v>147</v>
      </c>
      <c r="AT153" s="138"/>
      <c r="AU153" s="272" t="s">
        <v>239</v>
      </c>
      <c r="AV153" s="280" t="s">
        <v>147</v>
      </c>
      <c r="AX153" s="138"/>
      <c r="AY153" s="272" t="s">
        <v>239</v>
      </c>
      <c r="AZ153" s="280" t="s">
        <v>147</v>
      </c>
      <c r="BB153" s="138"/>
      <c r="BC153" s="272" t="s">
        <v>239</v>
      </c>
      <c r="BD153" s="280" t="s">
        <v>147</v>
      </c>
    </row>
    <row r="154" spans="1:57" ht="12.75" customHeight="1" x14ac:dyDescent="0.2">
      <c r="A154" s="200" t="s">
        <v>335</v>
      </c>
      <c r="B154" s="142" t="s">
        <v>342</v>
      </c>
      <c r="C154" s="142"/>
      <c r="D154" s="181"/>
      <c r="E154" s="131"/>
      <c r="F154" s="138"/>
      <c r="G154" s="143" t="s">
        <v>240</v>
      </c>
      <c r="H154" s="201"/>
      <c r="I154" s="195"/>
      <c r="J154" s="138"/>
      <c r="K154" s="272" t="s">
        <v>240</v>
      </c>
      <c r="L154" s="280" t="s">
        <v>146</v>
      </c>
      <c r="N154" s="138"/>
      <c r="O154" s="272" t="s">
        <v>240</v>
      </c>
      <c r="P154" s="280" t="s">
        <v>146</v>
      </c>
      <c r="R154" s="138"/>
      <c r="S154" s="272" t="s">
        <v>240</v>
      </c>
      <c r="T154" s="280" t="s">
        <v>146</v>
      </c>
      <c r="V154" s="138"/>
      <c r="W154" s="272" t="s">
        <v>240</v>
      </c>
      <c r="X154" s="280" t="s">
        <v>146</v>
      </c>
      <c r="Z154" s="138"/>
      <c r="AA154" s="272" t="s">
        <v>240</v>
      </c>
      <c r="AB154" s="280" t="s">
        <v>146</v>
      </c>
      <c r="AD154" s="138"/>
      <c r="AE154" s="272" t="s">
        <v>240</v>
      </c>
      <c r="AF154" s="280" t="s">
        <v>146</v>
      </c>
      <c r="AH154" s="138"/>
      <c r="AI154" s="272" t="s">
        <v>240</v>
      </c>
      <c r="AJ154" s="280" t="s">
        <v>146</v>
      </c>
      <c r="AL154" s="138"/>
      <c r="AM154" s="272" t="s">
        <v>240</v>
      </c>
      <c r="AN154" s="280" t="s">
        <v>146</v>
      </c>
      <c r="AP154" s="138"/>
      <c r="AQ154" s="272" t="s">
        <v>240</v>
      </c>
      <c r="AR154" s="280" t="s">
        <v>146</v>
      </c>
      <c r="AT154" s="138"/>
      <c r="AU154" s="272" t="s">
        <v>240</v>
      </c>
      <c r="AV154" s="280" t="s">
        <v>146</v>
      </c>
      <c r="AX154" s="138"/>
      <c r="AY154" s="272" t="s">
        <v>240</v>
      </c>
      <c r="AZ154" s="280" t="s">
        <v>146</v>
      </c>
      <c r="BB154" s="138"/>
      <c r="BC154" s="272" t="s">
        <v>240</v>
      </c>
      <c r="BD154" s="280" t="s">
        <v>146</v>
      </c>
    </row>
    <row r="155" spans="1:57" ht="12.75" customHeight="1" x14ac:dyDescent="0.2">
      <c r="A155" s="197"/>
      <c r="B155" s="199"/>
      <c r="C155" s="199"/>
      <c r="D155" s="176"/>
      <c r="E155" s="131"/>
      <c r="F155" s="138"/>
      <c r="G155" s="143"/>
      <c r="H155" s="201"/>
      <c r="I155" s="195"/>
      <c r="J155" s="138"/>
      <c r="K155" s="272"/>
      <c r="L155" s="280"/>
      <c r="N155" s="138"/>
      <c r="O155" s="272"/>
      <c r="P155" s="280"/>
      <c r="R155" s="138"/>
      <c r="S155" s="272"/>
      <c r="T155" s="280"/>
      <c r="V155" s="138"/>
      <c r="W155" s="272"/>
      <c r="X155" s="280"/>
      <c r="Z155" s="138"/>
      <c r="AA155" s="272"/>
      <c r="AB155" s="280"/>
      <c r="AD155" s="138"/>
      <c r="AE155" s="272"/>
      <c r="AF155" s="280"/>
      <c r="AH155" s="138"/>
      <c r="AI155" s="272"/>
      <c r="AJ155" s="280"/>
      <c r="AL155" s="138"/>
      <c r="AM155" s="272"/>
      <c r="AN155" s="280"/>
      <c r="AP155" s="138"/>
      <c r="AQ155" s="272"/>
      <c r="AR155" s="280"/>
      <c r="AT155" s="138"/>
      <c r="AU155" s="272"/>
      <c r="AV155" s="280"/>
      <c r="AX155" s="138"/>
      <c r="AY155" s="272"/>
      <c r="AZ155" s="280"/>
      <c r="BB155" s="138"/>
      <c r="BC155" s="272"/>
      <c r="BD155" s="280"/>
    </row>
    <row r="156" spans="1:57" x14ac:dyDescent="0.2">
      <c r="A156" s="197"/>
      <c r="B156" s="199"/>
      <c r="C156" s="130"/>
      <c r="D156" s="176"/>
      <c r="E156" s="131"/>
      <c r="F156" s="203"/>
      <c r="G156" s="143"/>
      <c r="H156" s="201"/>
      <c r="I156" s="195"/>
      <c r="J156" s="203"/>
      <c r="K156" s="272"/>
      <c r="L156" s="280"/>
      <c r="N156" s="203"/>
      <c r="O156" s="272"/>
      <c r="P156" s="280"/>
      <c r="R156" s="203"/>
      <c r="S156" s="272"/>
      <c r="T156" s="280"/>
      <c r="V156" s="203"/>
      <c r="W156" s="272"/>
      <c r="X156" s="280"/>
      <c r="Z156" s="203"/>
      <c r="AA156" s="272"/>
      <c r="AB156" s="280"/>
      <c r="AD156" s="203"/>
      <c r="AE156" s="272"/>
      <c r="AF156" s="280"/>
      <c r="AH156" s="203"/>
      <c r="AI156" s="272"/>
      <c r="AJ156" s="280"/>
      <c r="AL156" s="203"/>
      <c r="AM156" s="272"/>
      <c r="AN156" s="280"/>
      <c r="AP156" s="203"/>
      <c r="AQ156" s="272"/>
      <c r="AR156" s="280"/>
      <c r="AT156" s="203"/>
      <c r="AU156" s="272"/>
      <c r="AV156" s="280"/>
      <c r="AX156" s="203"/>
      <c r="AY156" s="272"/>
      <c r="AZ156" s="280"/>
      <c r="BB156" s="203"/>
      <c r="BC156" s="272"/>
      <c r="BD156" s="280"/>
    </row>
    <row r="157" spans="1:57" x14ac:dyDescent="0.2">
      <c r="E157" s="131"/>
      <c r="F157" s="132" t="s">
        <v>336</v>
      </c>
      <c r="G157" s="191"/>
      <c r="H157" s="204"/>
      <c r="I157" s="95"/>
      <c r="BE157" s="235"/>
    </row>
    <row r="158" spans="1:57" x14ac:dyDescent="0.2">
      <c r="E158" s="131"/>
      <c r="F158" s="138"/>
      <c r="G158" s="139" t="s">
        <v>267</v>
      </c>
      <c r="H158" s="140" t="s">
        <v>268</v>
      </c>
      <c r="J158" s="135"/>
    </row>
    <row r="159" spans="1:57" x14ac:dyDescent="0.2">
      <c r="E159" s="131"/>
      <c r="F159" s="205"/>
      <c r="G159" s="206" t="s">
        <v>337</v>
      </c>
      <c r="H159" s="207" t="s">
        <v>338</v>
      </c>
    </row>
    <row r="160" spans="1:57" x14ac:dyDescent="0.2">
      <c r="A160" s="208"/>
      <c r="E160" s="131"/>
      <c r="F160" s="123" t="s">
        <v>339</v>
      </c>
      <c r="G160" s="124"/>
      <c r="H160" s="125"/>
      <c r="I160" s="114"/>
    </row>
    <row r="161" spans="1:9" x14ac:dyDescent="0.2">
      <c r="E161" s="131"/>
      <c r="F161" s="209"/>
      <c r="G161" s="210"/>
      <c r="H161" s="211"/>
      <c r="I161" s="114"/>
    </row>
    <row r="162" spans="1:9" x14ac:dyDescent="0.2">
      <c r="E162" s="131"/>
      <c r="F162" s="209" t="s">
        <v>340</v>
      </c>
      <c r="G162" s="212"/>
      <c r="H162" s="211"/>
    </row>
    <row r="163" spans="1:9" x14ac:dyDescent="0.2">
      <c r="E163" s="131"/>
      <c r="F163" s="213"/>
      <c r="G163" s="214"/>
      <c r="H163" s="215"/>
      <c r="I163" s="216"/>
    </row>
    <row r="164" spans="1:9" x14ac:dyDescent="0.2">
      <c r="E164" s="131"/>
      <c r="F164" s="217" t="s">
        <v>341</v>
      </c>
      <c r="G164" s="218"/>
      <c r="H164" s="219"/>
      <c r="I164" s="95"/>
    </row>
    <row r="165" spans="1:9" x14ac:dyDescent="0.2">
      <c r="E165" s="131"/>
      <c r="F165" s="160"/>
      <c r="G165" s="139" t="s">
        <v>267</v>
      </c>
      <c r="H165" s="140" t="s">
        <v>268</v>
      </c>
    </row>
    <row r="166" spans="1:9" x14ac:dyDescent="0.2">
      <c r="E166" s="131"/>
      <c r="F166" s="190"/>
      <c r="G166" s="206" t="s">
        <v>337</v>
      </c>
      <c r="H166" s="220" t="s">
        <v>342</v>
      </c>
    </row>
    <row r="167" spans="1:9" x14ac:dyDescent="0.2">
      <c r="A167" s="221"/>
      <c r="B167" s="94"/>
      <c r="C167" s="94"/>
      <c r="E167" s="222"/>
      <c r="F167" s="223" t="s">
        <v>220</v>
      </c>
      <c r="G167" s="224"/>
      <c r="H167" s="225"/>
      <c r="I167" s="114"/>
    </row>
    <row r="168" spans="1:9" x14ac:dyDescent="0.2">
      <c r="A168" s="221"/>
      <c r="B168" s="94"/>
      <c r="C168" s="94"/>
      <c r="E168" s="222"/>
      <c r="F168" s="223"/>
      <c r="G168" s="139" t="s">
        <v>267</v>
      </c>
      <c r="H168" s="140" t="s">
        <v>268</v>
      </c>
      <c r="I168" s="114"/>
    </row>
    <row r="169" spans="1:9" x14ac:dyDescent="0.2">
      <c r="A169" s="221"/>
      <c r="B169" s="94"/>
      <c r="C169" s="94"/>
      <c r="E169" s="222"/>
      <c r="F169" s="226"/>
      <c r="G169" s="206"/>
      <c r="H169" s="220"/>
      <c r="I169" s="114"/>
    </row>
    <row r="170" spans="1:9" x14ac:dyDescent="0.2">
      <c r="A170" s="221"/>
      <c r="B170" s="94"/>
      <c r="C170" s="94"/>
      <c r="E170" s="222"/>
      <c r="F170" s="223" t="s">
        <v>343</v>
      </c>
      <c r="G170" s="224"/>
      <c r="H170" s="225"/>
      <c r="I170" s="114"/>
    </row>
    <row r="171" spans="1:9" x14ac:dyDescent="0.2">
      <c r="A171" s="221"/>
      <c r="B171" s="94"/>
      <c r="C171" s="94"/>
      <c r="E171" s="222"/>
      <c r="F171" s="223"/>
      <c r="G171" s="139" t="s">
        <v>267</v>
      </c>
      <c r="H171" s="140" t="s">
        <v>268</v>
      </c>
      <c r="I171" s="114"/>
    </row>
    <row r="172" spans="1:9" x14ac:dyDescent="0.2">
      <c r="A172" s="221"/>
      <c r="B172" s="94"/>
      <c r="C172" s="94"/>
      <c r="E172" s="222"/>
      <c r="F172" s="226"/>
      <c r="G172" s="206"/>
      <c r="H172" s="220"/>
      <c r="I172" s="114"/>
    </row>
    <row r="173" spans="1:9" x14ac:dyDescent="0.2">
      <c r="A173" s="221"/>
      <c r="B173" s="94"/>
      <c r="C173" s="94"/>
      <c r="E173" s="222"/>
      <c r="F173" s="223" t="s">
        <v>222</v>
      </c>
      <c r="G173" s="224"/>
      <c r="H173" s="225"/>
      <c r="I173" s="114"/>
    </row>
    <row r="174" spans="1:9" x14ac:dyDescent="0.2">
      <c r="A174" s="221"/>
      <c r="B174" s="94"/>
      <c r="C174" s="94"/>
      <c r="E174" s="222"/>
      <c r="F174" s="223"/>
      <c r="G174" s="139" t="s">
        <v>267</v>
      </c>
      <c r="H174" s="140" t="s">
        <v>268</v>
      </c>
      <c r="I174" s="114"/>
    </row>
    <row r="175" spans="1:9" x14ac:dyDescent="0.2">
      <c r="A175" s="221"/>
      <c r="B175" s="94"/>
      <c r="C175" s="94"/>
      <c r="E175" s="222"/>
      <c r="F175" s="226"/>
      <c r="G175" s="206"/>
      <c r="H175" s="220"/>
      <c r="I175" s="114"/>
    </row>
    <row r="176" spans="1:9" x14ac:dyDescent="0.2">
      <c r="A176" s="221"/>
      <c r="B176" s="94"/>
      <c r="C176" s="94"/>
      <c r="E176" s="222"/>
      <c r="F176" s="223" t="s">
        <v>223</v>
      </c>
      <c r="G176" s="224"/>
      <c r="H176" s="225"/>
      <c r="I176" s="114"/>
    </row>
    <row r="177" spans="1:9" x14ac:dyDescent="0.2">
      <c r="A177" s="221"/>
      <c r="B177" s="94"/>
      <c r="C177" s="94"/>
      <c r="E177" s="222"/>
      <c r="F177" s="223"/>
      <c r="G177" s="139" t="s">
        <v>267</v>
      </c>
      <c r="H177" s="140" t="s">
        <v>268</v>
      </c>
      <c r="I177" s="114"/>
    </row>
    <row r="178" spans="1:9" x14ac:dyDescent="0.2">
      <c r="A178" s="221"/>
      <c r="B178" s="94"/>
      <c r="C178" s="94"/>
      <c r="E178" s="222"/>
      <c r="F178" s="226"/>
      <c r="G178" s="206"/>
      <c r="H178" s="220"/>
      <c r="I178" s="114"/>
    </row>
    <row r="179" spans="1:9" x14ac:dyDescent="0.2">
      <c r="A179" s="221"/>
      <c r="B179" s="94"/>
      <c r="C179" s="94"/>
      <c r="E179" s="222"/>
      <c r="F179" s="223" t="s">
        <v>245</v>
      </c>
      <c r="G179" s="224"/>
      <c r="H179" s="225"/>
      <c r="I179" s="114"/>
    </row>
    <row r="180" spans="1:9" x14ac:dyDescent="0.2">
      <c r="A180" s="221"/>
      <c r="B180" s="94"/>
      <c r="C180" s="94"/>
      <c r="E180" s="222"/>
      <c r="F180" s="223"/>
      <c r="G180" s="139" t="s">
        <v>267</v>
      </c>
      <c r="H180" s="140" t="s">
        <v>268</v>
      </c>
      <c r="I180" s="114"/>
    </row>
    <row r="181" spans="1:9" x14ac:dyDescent="0.2">
      <c r="A181" s="221"/>
      <c r="B181" s="94"/>
      <c r="C181" s="94"/>
      <c r="E181" s="222"/>
      <c r="F181" s="226"/>
      <c r="G181" s="206"/>
      <c r="H181" s="220"/>
      <c r="I181" s="114"/>
    </row>
    <row r="182" spans="1:9" x14ac:dyDescent="0.2">
      <c r="A182" s="221"/>
      <c r="B182" s="94"/>
      <c r="C182" s="94"/>
      <c r="E182" s="222"/>
      <c r="F182" s="223" t="s">
        <v>321</v>
      </c>
      <c r="G182" s="224"/>
      <c r="H182" s="225"/>
      <c r="I182" s="114"/>
    </row>
    <row r="183" spans="1:9" x14ac:dyDescent="0.2">
      <c r="A183" s="221"/>
      <c r="B183" s="94"/>
      <c r="C183" s="94"/>
      <c r="E183" s="222"/>
      <c r="F183" s="223"/>
      <c r="G183" s="139" t="s">
        <v>267</v>
      </c>
      <c r="H183" s="140" t="s">
        <v>268</v>
      </c>
      <c r="I183" s="114"/>
    </row>
    <row r="184" spans="1:9" x14ac:dyDescent="0.2">
      <c r="A184" s="221"/>
      <c r="B184" s="94"/>
      <c r="C184" s="94"/>
      <c r="E184" s="222"/>
      <c r="F184" s="226"/>
      <c r="G184" s="206"/>
      <c r="H184" s="220"/>
      <c r="I184" s="114"/>
    </row>
    <row r="185" spans="1:9" x14ac:dyDescent="0.2">
      <c r="A185" s="221"/>
      <c r="B185" s="94"/>
      <c r="C185" s="94"/>
      <c r="E185" s="222"/>
      <c r="F185" s="223" t="s">
        <v>227</v>
      </c>
      <c r="G185" s="224"/>
      <c r="H185" s="225"/>
      <c r="I185" s="114"/>
    </row>
    <row r="186" spans="1:9" x14ac:dyDescent="0.2">
      <c r="A186" s="221"/>
      <c r="B186" s="94"/>
      <c r="C186" s="94"/>
      <c r="E186" s="222"/>
      <c r="F186" s="223"/>
      <c r="G186" s="139" t="s">
        <v>267</v>
      </c>
      <c r="H186" s="140" t="s">
        <v>268</v>
      </c>
      <c r="I186" s="114"/>
    </row>
    <row r="187" spans="1:9" x14ac:dyDescent="0.2">
      <c r="A187" s="221"/>
      <c r="B187" s="94"/>
      <c r="C187" s="94"/>
      <c r="E187" s="222"/>
      <c r="F187" s="226"/>
      <c r="G187" s="206"/>
      <c r="H187" s="220"/>
      <c r="I187" s="114"/>
    </row>
    <row r="188" spans="1:9" x14ac:dyDescent="0.2">
      <c r="A188" s="221"/>
      <c r="B188" s="94"/>
      <c r="C188" s="94"/>
      <c r="E188" s="222"/>
      <c r="F188" s="223" t="s">
        <v>242</v>
      </c>
      <c r="G188" s="224"/>
      <c r="H188" s="225"/>
      <c r="I188" s="114"/>
    </row>
    <row r="189" spans="1:9" x14ac:dyDescent="0.2">
      <c r="A189" s="221"/>
      <c r="B189" s="94"/>
      <c r="C189" s="94"/>
      <c r="E189" s="222"/>
      <c r="F189" s="223"/>
      <c r="G189" s="139" t="s">
        <v>267</v>
      </c>
      <c r="H189" s="140" t="s">
        <v>268</v>
      </c>
      <c r="I189" s="114"/>
    </row>
    <row r="190" spans="1:9" x14ac:dyDescent="0.2">
      <c r="A190" s="221"/>
      <c r="B190" s="94"/>
      <c r="C190" s="94"/>
      <c r="E190" s="222"/>
      <c r="F190" s="226"/>
      <c r="G190" s="206"/>
      <c r="H190" s="220"/>
      <c r="I190" s="114"/>
    </row>
    <row r="191" spans="1:9" x14ac:dyDescent="0.2">
      <c r="A191" s="221"/>
      <c r="B191" s="94"/>
      <c r="C191" s="94"/>
      <c r="E191" s="222"/>
      <c r="F191" s="223" t="s">
        <v>344</v>
      </c>
      <c r="G191" s="224"/>
      <c r="H191" s="225"/>
      <c r="I191" s="114"/>
    </row>
    <row r="192" spans="1:9" x14ac:dyDescent="0.2">
      <c r="A192" s="221"/>
      <c r="B192" s="94"/>
      <c r="C192" s="94"/>
      <c r="E192" s="222"/>
      <c r="F192" s="223"/>
      <c r="G192" s="139" t="s">
        <v>267</v>
      </c>
      <c r="H192" s="140" t="s">
        <v>268</v>
      </c>
      <c r="I192" s="114"/>
    </row>
    <row r="193" spans="1:9" x14ac:dyDescent="0.2">
      <c r="A193" s="221"/>
      <c r="B193" s="94"/>
      <c r="C193" s="94"/>
      <c r="E193" s="222"/>
      <c r="F193" s="226"/>
      <c r="G193" s="206"/>
      <c r="H193" s="220"/>
      <c r="I193" s="114"/>
    </row>
    <row r="194" spans="1:9" x14ac:dyDescent="0.2">
      <c r="A194" s="221"/>
      <c r="B194" s="94"/>
      <c r="C194" s="94"/>
      <c r="E194" s="222"/>
      <c r="F194" s="223" t="s">
        <v>237</v>
      </c>
      <c r="G194" s="224"/>
      <c r="H194" s="225"/>
      <c r="I194" s="114"/>
    </row>
    <row r="195" spans="1:9" x14ac:dyDescent="0.2">
      <c r="A195" s="221"/>
      <c r="B195" s="94"/>
      <c r="C195" s="94"/>
      <c r="E195" s="222"/>
      <c r="F195" s="223"/>
      <c r="G195" s="139" t="s">
        <v>267</v>
      </c>
      <c r="H195" s="140" t="s">
        <v>268</v>
      </c>
      <c r="I195" s="114"/>
    </row>
    <row r="196" spans="1:9" x14ac:dyDescent="0.2">
      <c r="A196" s="221"/>
      <c r="B196" s="94"/>
      <c r="C196" s="94"/>
      <c r="E196" s="222"/>
      <c r="F196" s="226"/>
      <c r="G196" s="206"/>
      <c r="H196" s="220"/>
      <c r="I196" s="114"/>
    </row>
    <row r="197" spans="1:9" x14ac:dyDescent="0.2">
      <c r="E197" s="222"/>
      <c r="F197" s="223" t="s">
        <v>345</v>
      </c>
      <c r="G197" s="224"/>
      <c r="H197" s="225"/>
      <c r="I197" s="95"/>
    </row>
    <row r="198" spans="1:9" x14ac:dyDescent="0.2">
      <c r="D198" s="96"/>
      <c r="E198" s="222"/>
      <c r="F198" s="223"/>
      <c r="G198" s="139" t="s">
        <v>267</v>
      </c>
      <c r="H198" s="140" t="s">
        <v>268</v>
      </c>
    </row>
    <row r="199" spans="1:9" x14ac:dyDescent="0.2">
      <c r="D199" s="96"/>
      <c r="E199" s="222"/>
      <c r="F199" s="227"/>
      <c r="G199" s="206" t="s">
        <v>337</v>
      </c>
      <c r="H199" s="207" t="s">
        <v>346</v>
      </c>
    </row>
    <row r="200" spans="1:9" ht="14.4" thickBot="1" x14ac:dyDescent="0.25">
      <c r="D200" s="96"/>
      <c r="E200" s="228"/>
      <c r="F200" s="229" t="s">
        <v>347</v>
      </c>
      <c r="G200" s="230"/>
      <c r="H200" s="231"/>
    </row>
    <row r="201" spans="1:9" x14ac:dyDescent="0.2">
      <c r="E201" s="95"/>
      <c r="F201" s="95"/>
      <c r="G201" s="95"/>
      <c r="H201" s="232"/>
      <c r="I201" s="114"/>
    </row>
  </sheetData>
  <mergeCells count="60">
    <mergeCell ref="BB65:BD65"/>
    <mergeCell ref="BB66:BD66"/>
    <mergeCell ref="BB67:BD67"/>
    <mergeCell ref="BB68:BD68"/>
    <mergeCell ref="BB64:BD64"/>
    <mergeCell ref="AX65:AZ65"/>
    <mergeCell ref="AX66:AZ66"/>
    <mergeCell ref="AX67:AZ67"/>
    <mergeCell ref="AX68:AZ68"/>
    <mergeCell ref="AX64:AZ64"/>
    <mergeCell ref="AP65:AR65"/>
    <mergeCell ref="AP66:AR66"/>
    <mergeCell ref="AP67:AR67"/>
    <mergeCell ref="AP68:AR68"/>
    <mergeCell ref="AP64:AR64"/>
    <mergeCell ref="AL65:AN65"/>
    <mergeCell ref="AL66:AN66"/>
    <mergeCell ref="AL67:AN67"/>
    <mergeCell ref="AL68:AN68"/>
    <mergeCell ref="AL64:AN64"/>
    <mergeCell ref="AH65:AJ65"/>
    <mergeCell ref="AH66:AJ66"/>
    <mergeCell ref="AH67:AJ67"/>
    <mergeCell ref="AH68:AJ68"/>
    <mergeCell ref="AH64:AJ64"/>
    <mergeCell ref="AD65:AF65"/>
    <mergeCell ref="AD66:AF66"/>
    <mergeCell ref="AD67:AF67"/>
    <mergeCell ref="AD68:AF68"/>
    <mergeCell ref="AD64:AF64"/>
    <mergeCell ref="Z65:AB65"/>
    <mergeCell ref="Z66:AB66"/>
    <mergeCell ref="Z67:AB67"/>
    <mergeCell ref="Z68:AB68"/>
    <mergeCell ref="Z64:AB64"/>
    <mergeCell ref="N65:P65"/>
    <mergeCell ref="N66:P66"/>
    <mergeCell ref="N67:P67"/>
    <mergeCell ref="N68:P68"/>
    <mergeCell ref="N64:P64"/>
    <mergeCell ref="J65:L65"/>
    <mergeCell ref="J66:L66"/>
    <mergeCell ref="J67:L67"/>
    <mergeCell ref="J68:L68"/>
    <mergeCell ref="J64:L64"/>
    <mergeCell ref="V65:X65"/>
    <mergeCell ref="V66:X66"/>
    <mergeCell ref="V67:X67"/>
    <mergeCell ref="V68:X68"/>
    <mergeCell ref="V64:X64"/>
    <mergeCell ref="R65:T65"/>
    <mergeCell ref="R66:T66"/>
    <mergeCell ref="R67:T67"/>
    <mergeCell ref="R68:T68"/>
    <mergeCell ref="R64:T64"/>
    <mergeCell ref="AT65:AV65"/>
    <mergeCell ref="AT66:AV66"/>
    <mergeCell ref="AT67:AV67"/>
    <mergeCell ref="AT68:AV68"/>
    <mergeCell ref="AT64:AV64"/>
  </mergeCells>
  <phoneticPr fontId="2"/>
  <conditionalFormatting sqref="H25:H59">
    <cfRule type="expression" dxfId="0" priority="1">
      <formula>B25&lt;&gt;H25</formula>
    </cfRule>
  </conditionalFormatting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DZ57"/>
  <sheetViews>
    <sheetView showGridLines="0" zoomScaleNormal="100" workbookViewId="0"/>
  </sheetViews>
  <sheetFormatPr defaultColWidth="20.6640625" defaultRowHeight="17.399999999999999" x14ac:dyDescent="0.2"/>
  <cols>
    <col min="1" max="1" width="1.6640625" style="23" customWidth="1"/>
    <col min="2" max="2" width="10.33203125" style="16" customWidth="1"/>
    <col min="3" max="3" width="8" style="15" bestFit="1" customWidth="1"/>
    <col min="4" max="4" width="15.88671875" style="16" bestFit="1" customWidth="1"/>
    <col min="5" max="5" width="21.33203125" style="16" bestFit="1" customWidth="1"/>
    <col min="6" max="6" width="22.109375" style="16" bestFit="1" customWidth="1"/>
    <col min="7" max="7" width="6" style="15" customWidth="1"/>
    <col min="8" max="8" width="6" style="16" customWidth="1"/>
    <col min="9" max="9" width="6.21875" style="16" bestFit="1" customWidth="1"/>
    <col min="10" max="10" width="9" style="16" bestFit="1" customWidth="1"/>
    <col min="11" max="11" width="7.109375" style="16" bestFit="1" customWidth="1"/>
    <col min="12" max="12" width="7.21875" style="16" customWidth="1"/>
    <col min="13" max="13" width="10.33203125" style="16" customWidth="1"/>
    <col min="14" max="14" width="9.6640625" style="16" bestFit="1" customWidth="1"/>
    <col min="15" max="15" width="7.21875" style="16" customWidth="1"/>
    <col min="16" max="16" width="10.33203125" style="16" customWidth="1"/>
    <col min="17" max="17" width="10" style="16" bestFit="1" customWidth="1"/>
    <col min="18" max="18" width="10.6640625" style="16" bestFit="1" customWidth="1"/>
    <col min="19" max="19" width="13.109375" style="16" bestFit="1" customWidth="1"/>
    <col min="20" max="20" width="10.6640625" style="16" bestFit="1" customWidth="1"/>
    <col min="21" max="21" width="8.33203125" style="16" customWidth="1"/>
    <col min="22" max="22" width="8.33203125" style="17" customWidth="1"/>
    <col min="23" max="23" width="13.33203125" style="16" bestFit="1" customWidth="1"/>
    <col min="24" max="24" width="1" style="16" customWidth="1"/>
    <col min="25" max="25" width="5.88671875" style="16" bestFit="1" customWidth="1"/>
    <col min="26" max="26" width="7.33203125" style="16" bestFit="1" customWidth="1"/>
    <col min="27" max="27" width="7.77734375" style="16" customWidth="1"/>
    <col min="28" max="28" width="9.21875" style="16" customWidth="1"/>
    <col min="29" max="31" width="9.33203125" style="16" customWidth="1"/>
    <col min="32" max="32" width="2" style="16" customWidth="1"/>
    <col min="33" max="33" width="14.6640625" style="16" bestFit="1" customWidth="1"/>
    <col min="34" max="34" width="13.33203125" style="16" bestFit="1" customWidth="1"/>
    <col min="35" max="35" width="0.88671875" style="16" customWidth="1"/>
    <col min="36" max="37" width="6.33203125" style="16" customWidth="1"/>
    <col min="38" max="41" width="4.77734375" style="16" customWidth="1"/>
    <col min="42" max="42" width="1.21875" style="16" customWidth="1"/>
    <col min="43" max="43" width="8.33203125" style="16" customWidth="1"/>
    <col min="44" max="44" width="10" style="16" bestFit="1" customWidth="1"/>
    <col min="45" max="45" width="8.33203125" style="16" bestFit="1" customWidth="1"/>
    <col min="46" max="46" width="6.33203125" style="16" bestFit="1" customWidth="1"/>
    <col min="47" max="47" width="10" style="16" bestFit="1" customWidth="1"/>
    <col min="48" max="48" width="4.6640625" style="16" bestFit="1" customWidth="1"/>
    <col min="49" max="49" width="8.33203125" style="16" customWidth="1"/>
    <col min="50" max="50" width="4.6640625" style="16" bestFit="1" customWidth="1"/>
    <col min="51" max="51" width="8.33203125" style="21" customWidth="1"/>
    <col min="52" max="52" width="4.6640625" style="16" bestFit="1" customWidth="1"/>
    <col min="53" max="53" width="8.33203125" style="16" customWidth="1"/>
    <col min="54" max="54" width="4.6640625" style="16" bestFit="1" customWidth="1"/>
    <col min="55" max="55" width="8.33203125" style="16" customWidth="1"/>
    <col min="56" max="56" width="1" style="16" customWidth="1"/>
    <col min="57" max="57" width="6.33203125" style="16" bestFit="1" customWidth="1"/>
    <col min="58" max="58" width="1" style="16" customWidth="1"/>
    <col min="59" max="59" width="11.33203125" style="16" bestFit="1" customWidth="1"/>
    <col min="60" max="60" width="12.109375" style="16" bestFit="1" customWidth="1"/>
    <col min="61" max="61" width="11.21875" style="16" bestFit="1" customWidth="1"/>
    <col min="62" max="62" width="11.88671875" style="16" bestFit="1" customWidth="1"/>
    <col min="63" max="126" width="1.6640625" style="16" customWidth="1"/>
    <col min="127" max="16384" width="20.6640625" style="16"/>
  </cols>
  <sheetData>
    <row r="1" spans="1:130" x14ac:dyDescent="0.2"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45"/>
      <c r="AD1" s="23"/>
      <c r="AE1" s="23"/>
      <c r="AF1" s="45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</row>
    <row r="2" spans="1:130" x14ac:dyDescent="0.2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</row>
    <row r="3" spans="1:130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BB3" s="23"/>
      <c r="BC3" s="23"/>
      <c r="BD3" s="23"/>
      <c r="BE3" s="23"/>
      <c r="BF3" s="23"/>
      <c r="BG3" s="23"/>
      <c r="BH3" s="23"/>
      <c r="BI3" s="23"/>
      <c r="BJ3" s="23"/>
      <c r="BK3" s="23"/>
    </row>
    <row r="4" spans="1:130" x14ac:dyDescent="0.2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</row>
    <row r="5" spans="1:130" ht="28.8" x14ac:dyDescent="0.2">
      <c r="A5" s="66"/>
      <c r="B5" s="18" t="s">
        <v>75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Y5" s="1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</row>
    <row r="6" spans="1:130" s="19" customFormat="1" ht="15" x14ac:dyDescent="0.2">
      <c r="A6" s="66"/>
      <c r="B6" s="27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81"/>
      <c r="P6" s="81"/>
      <c r="Q6" s="81"/>
      <c r="R6" s="69"/>
      <c r="S6" s="69"/>
      <c r="T6" s="69"/>
      <c r="U6" s="69"/>
      <c r="V6" s="69"/>
      <c r="W6" s="69"/>
      <c r="X6" s="69"/>
      <c r="Y6" s="258" t="s">
        <v>76</v>
      </c>
      <c r="Z6" s="259"/>
      <c r="AA6" s="259"/>
      <c r="AB6" s="259"/>
      <c r="AC6" s="259"/>
      <c r="AD6" s="259"/>
      <c r="AE6" s="260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251" t="s">
        <v>77</v>
      </c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3"/>
      <c r="BH6" s="69"/>
      <c r="BI6" s="69"/>
      <c r="BJ6" s="69"/>
      <c r="BK6" s="69"/>
      <c r="BL6" s="69"/>
    </row>
    <row r="7" spans="1:130" s="20" customFormat="1" ht="16.5" customHeight="1" x14ac:dyDescent="0.2">
      <c r="A7" s="66"/>
      <c r="B7" s="246" t="s">
        <v>78</v>
      </c>
      <c r="C7" s="246" t="s">
        <v>79</v>
      </c>
      <c r="D7" s="244" t="s">
        <v>80</v>
      </c>
      <c r="E7" s="246" t="s">
        <v>81</v>
      </c>
      <c r="F7" s="239"/>
      <c r="G7" s="246" t="s">
        <v>82</v>
      </c>
      <c r="H7" s="239"/>
      <c r="I7" s="244" t="s">
        <v>83</v>
      </c>
      <c r="J7" s="244" t="s">
        <v>160</v>
      </c>
      <c r="K7" s="244" t="s">
        <v>84</v>
      </c>
      <c r="L7" s="262" t="s">
        <v>204</v>
      </c>
      <c r="M7" s="263"/>
      <c r="N7" s="263"/>
      <c r="O7" s="262" t="s">
        <v>85</v>
      </c>
      <c r="P7" s="263"/>
      <c r="Q7" s="263"/>
      <c r="R7" s="246" t="s">
        <v>205</v>
      </c>
      <c r="S7" s="264"/>
      <c r="T7" s="249" t="s">
        <v>85</v>
      </c>
      <c r="U7" s="265"/>
      <c r="V7" s="266"/>
      <c r="W7" s="244" t="s">
        <v>86</v>
      </c>
      <c r="Y7" s="267" t="s">
        <v>161</v>
      </c>
      <c r="Z7" s="268"/>
      <c r="AA7" s="268"/>
      <c r="AB7" s="268"/>
      <c r="AC7" s="267" t="s">
        <v>162</v>
      </c>
      <c r="AD7" s="268"/>
      <c r="AE7" s="269"/>
      <c r="AJ7" s="247" t="s">
        <v>87</v>
      </c>
      <c r="AK7" s="248"/>
      <c r="AL7" s="249" t="s">
        <v>88</v>
      </c>
      <c r="AM7" s="250"/>
      <c r="AN7" s="249" t="s">
        <v>20</v>
      </c>
      <c r="AO7" s="250"/>
      <c r="AQ7" s="247" t="s">
        <v>202</v>
      </c>
      <c r="AR7" s="254"/>
      <c r="AS7" s="255" t="s">
        <v>163</v>
      </c>
      <c r="AT7" s="256"/>
      <c r="AU7" s="256"/>
      <c r="AV7" s="255" t="s">
        <v>89</v>
      </c>
      <c r="AW7" s="256"/>
      <c r="AX7" s="255" t="s">
        <v>90</v>
      </c>
      <c r="AY7" s="256"/>
      <c r="AZ7" s="255" t="s">
        <v>91</v>
      </c>
      <c r="BA7" s="256"/>
      <c r="BB7" s="257" t="s">
        <v>92</v>
      </c>
      <c r="BC7" s="257"/>
    </row>
    <row r="8" spans="1:130" s="20" customFormat="1" ht="48.6" x14ac:dyDescent="0.2">
      <c r="A8" s="51"/>
      <c r="B8" s="239"/>
      <c r="C8" s="239"/>
      <c r="D8" s="245"/>
      <c r="E8" s="70" t="s">
        <v>164</v>
      </c>
      <c r="F8" s="70" t="s">
        <v>165</v>
      </c>
      <c r="G8" s="70" t="s">
        <v>73</v>
      </c>
      <c r="H8" s="70" t="s">
        <v>21</v>
      </c>
      <c r="I8" s="245"/>
      <c r="J8" s="245"/>
      <c r="K8" s="245"/>
      <c r="L8" s="70" t="s">
        <v>93</v>
      </c>
      <c r="M8" s="70" t="s">
        <v>171</v>
      </c>
      <c r="N8" s="70" t="s">
        <v>94</v>
      </c>
      <c r="O8" s="82" t="s">
        <v>93</v>
      </c>
      <c r="P8" s="82" t="s">
        <v>171</v>
      </c>
      <c r="Q8" s="82" t="s">
        <v>94</v>
      </c>
      <c r="R8" s="72" t="s">
        <v>95</v>
      </c>
      <c r="S8" s="72" t="s">
        <v>166</v>
      </c>
      <c r="T8" s="72" t="s">
        <v>167</v>
      </c>
      <c r="U8" s="72" t="s">
        <v>168</v>
      </c>
      <c r="V8" s="72" t="s">
        <v>169</v>
      </c>
      <c r="W8" s="245"/>
      <c r="X8" s="20" t="s">
        <v>201</v>
      </c>
      <c r="Y8" s="71" t="s">
        <v>96</v>
      </c>
      <c r="Z8" s="70" t="s">
        <v>97</v>
      </c>
      <c r="AA8" s="249" t="s">
        <v>98</v>
      </c>
      <c r="AB8" s="250"/>
      <c r="AC8" s="70" t="s">
        <v>97</v>
      </c>
      <c r="AD8" s="247" t="s">
        <v>98</v>
      </c>
      <c r="AE8" s="261"/>
      <c r="AG8" s="70" t="s">
        <v>99</v>
      </c>
      <c r="AH8" s="70" t="s">
        <v>100</v>
      </c>
      <c r="AJ8" s="71" t="s">
        <v>73</v>
      </c>
      <c r="AK8" s="71" t="s">
        <v>21</v>
      </c>
      <c r="AL8" s="71" t="s">
        <v>73</v>
      </c>
      <c r="AM8" s="71" t="s">
        <v>21</v>
      </c>
      <c r="AN8" s="71" t="s">
        <v>73</v>
      </c>
      <c r="AO8" s="71" t="s">
        <v>21</v>
      </c>
      <c r="AQ8" s="86" t="s">
        <v>101</v>
      </c>
      <c r="AR8" s="85" t="s">
        <v>203</v>
      </c>
      <c r="AS8" s="28" t="s">
        <v>101</v>
      </c>
      <c r="AT8" s="28" t="s">
        <v>102</v>
      </c>
      <c r="AU8" s="70" t="s">
        <v>170</v>
      </c>
      <c r="AV8" s="70" t="s">
        <v>103</v>
      </c>
      <c r="AW8" s="70" t="s">
        <v>104</v>
      </c>
      <c r="AX8" s="70" t="s">
        <v>103</v>
      </c>
      <c r="AY8" s="70" t="s">
        <v>104</v>
      </c>
      <c r="AZ8" s="70" t="s">
        <v>103</v>
      </c>
      <c r="BA8" s="70" t="s">
        <v>104</v>
      </c>
      <c r="BB8" s="70" t="s">
        <v>103</v>
      </c>
      <c r="BC8" s="70" t="s">
        <v>104</v>
      </c>
      <c r="BE8" s="85" t="s">
        <v>199</v>
      </c>
      <c r="BG8" s="70" t="s">
        <v>105</v>
      </c>
      <c r="BH8" s="70" t="s">
        <v>106</v>
      </c>
      <c r="BI8" s="70" t="s">
        <v>107</v>
      </c>
      <c r="BJ8" s="70" t="s">
        <v>108</v>
      </c>
    </row>
    <row r="9" spans="1:130" s="21" customFormat="1" x14ac:dyDescent="0.2">
      <c r="A9" s="51"/>
      <c r="B9" s="67" t="s">
        <v>200</v>
      </c>
      <c r="C9" s="29" t="s">
        <v>425</v>
      </c>
      <c r="D9" s="30" t="s">
        <v>379</v>
      </c>
      <c r="E9" s="31" t="s">
        <v>426</v>
      </c>
      <c r="F9" s="31" t="s">
        <v>426</v>
      </c>
      <c r="G9" s="31">
        <v>3264</v>
      </c>
      <c r="H9" s="31">
        <v>2448</v>
      </c>
      <c r="I9" s="31">
        <v>4</v>
      </c>
      <c r="J9" s="31" t="s">
        <v>74</v>
      </c>
      <c r="K9" s="32">
        <v>24</v>
      </c>
      <c r="L9" s="32">
        <v>4</v>
      </c>
      <c r="M9" s="32">
        <v>117</v>
      </c>
      <c r="N9" s="33">
        <f t="shared" ref="N9:N21" si="0">K9/L9*M9</f>
        <v>702</v>
      </c>
      <c r="O9" s="32" t="s">
        <v>25</v>
      </c>
      <c r="P9" s="32" t="s">
        <v>25</v>
      </c>
      <c r="Q9" s="33" t="str">
        <f t="shared" ref="Q9:Q21" si="1">IF(BE9 = "single", "-", K9 / O9 * P9)</f>
        <v>-</v>
      </c>
      <c r="R9" s="34">
        <f t="shared" ref="R9:R21" si="2">S9/IF(J9="RAW10",10,8)*I9</f>
        <v>280.8</v>
      </c>
      <c r="S9" s="34">
        <f t="shared" ref="S9:S21" si="3">K9 / L9 * M9 /AQ9 / 1</f>
        <v>702</v>
      </c>
      <c r="T9" s="34">
        <f t="shared" ref="T9:T21" si="4">AU9*2</f>
        <v>280.8</v>
      </c>
      <c r="U9" s="34">
        <f t="shared" ref="U9:U21" si="5">ROUNDDOWN(AU9*10^6/(AG9*AH9/2),2)</f>
        <v>30.01</v>
      </c>
      <c r="V9" s="34">
        <f t="shared" ref="V9:V21" si="6">ROUNDDOWN( AU9 * 10^6 / ( ROUNDUP( ( (BJ9 - BI9 + 1) / AM9 / AK9 +  X9) /2, 0) * 2 * AH9 / 2), 2)</f>
        <v>30.83</v>
      </c>
      <c r="W9" s="35" t="s">
        <v>215</v>
      </c>
      <c r="X9" s="83">
        <v>32</v>
      </c>
      <c r="Y9" s="37">
        <v>1</v>
      </c>
      <c r="Z9" s="31">
        <v>2448</v>
      </c>
      <c r="AA9" s="38">
        <f t="shared" ref="AA9:AA21" si="7">AG9 - ( ((BJ9 - BI9 + 1) / AM9 / AK9) + Y9)</f>
        <v>99</v>
      </c>
      <c r="AB9" s="39">
        <f t="shared" ref="AB9:AB21" si="8">AH9 / 2 * (1 / AU9 / 1000) * AA9</f>
        <v>1.2946153846153847</v>
      </c>
      <c r="AC9" s="31">
        <v>3264</v>
      </c>
      <c r="AD9" s="38">
        <f t="shared" ref="AD9:AD21" si="9">AH9/2/AU9*BC9*I9*8/(S9*I9/R9)-(AC9)</f>
        <v>408</v>
      </c>
      <c r="AE9" s="40">
        <f t="shared" ref="AE9:AE21" si="10">AD9/R9</f>
        <v>1.4529914529914529</v>
      </c>
      <c r="AF9" s="36"/>
      <c r="AG9" s="31">
        <v>2548</v>
      </c>
      <c r="AH9" s="31">
        <v>3672</v>
      </c>
      <c r="AI9" s="36"/>
      <c r="AJ9" s="31">
        <v>1</v>
      </c>
      <c r="AK9" s="31">
        <v>1</v>
      </c>
      <c r="AL9" s="31">
        <v>1</v>
      </c>
      <c r="AM9" s="31">
        <v>1</v>
      </c>
      <c r="AN9" s="41">
        <v>1</v>
      </c>
      <c r="AO9" s="41">
        <v>1</v>
      </c>
      <c r="AP9" s="36"/>
      <c r="AQ9" s="32">
        <v>1</v>
      </c>
      <c r="AR9" s="33">
        <f t="shared" ref="AR9:AR21" si="11">N9/AQ9</f>
        <v>702</v>
      </c>
      <c r="AS9" s="32">
        <v>1</v>
      </c>
      <c r="AT9" s="32">
        <v>5</v>
      </c>
      <c r="AU9" s="33">
        <f t="shared" ref="AU9:AU21" si="12">IF(BE9="single", N9, Q9) / AS9 / AT9</f>
        <v>140.4</v>
      </c>
      <c r="AV9" s="32">
        <v>2</v>
      </c>
      <c r="AW9" s="42">
        <f t="shared" ref="AW9:AW21" si="13">IF(BE9="single", N9, Q9) / AV9</f>
        <v>351</v>
      </c>
      <c r="AX9" s="32">
        <v>4</v>
      </c>
      <c r="AY9" s="42">
        <f t="shared" ref="AY9:AY21" si="14" xml:space="preserve"> AU9 / AX9</f>
        <v>35.1</v>
      </c>
      <c r="AZ9" s="43">
        <v>4</v>
      </c>
      <c r="BA9" s="42">
        <f t="shared" ref="BA9:BA21" si="15">AU9 / AZ9</f>
        <v>35.1</v>
      </c>
      <c r="BB9" s="43">
        <v>8</v>
      </c>
      <c r="BC9" s="42">
        <f t="shared" ref="BC9:BC21" si="16">N9 / AQ9 / BB9</f>
        <v>87.75</v>
      </c>
      <c r="BD9" s="36"/>
      <c r="BE9" s="84" t="s">
        <v>112</v>
      </c>
      <c r="BF9" s="36"/>
      <c r="BG9" s="44">
        <v>8</v>
      </c>
      <c r="BH9" s="44">
        <v>3271</v>
      </c>
      <c r="BI9" s="44">
        <v>8</v>
      </c>
      <c r="BJ9" s="44">
        <v>2455</v>
      </c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</row>
    <row r="10" spans="1:130" s="21" customFormat="1" x14ac:dyDescent="0.2">
      <c r="A10" s="51"/>
      <c r="B10" s="67" t="s">
        <v>213</v>
      </c>
      <c r="C10" s="29" t="s">
        <v>425</v>
      </c>
      <c r="D10" s="30" t="s">
        <v>381</v>
      </c>
      <c r="E10" s="31" t="s">
        <v>426</v>
      </c>
      <c r="F10" s="31" t="s">
        <v>426</v>
      </c>
      <c r="G10" s="31">
        <v>3264</v>
      </c>
      <c r="H10" s="31">
        <v>1840</v>
      </c>
      <c r="I10" s="31">
        <v>4</v>
      </c>
      <c r="J10" s="31" t="s">
        <v>74</v>
      </c>
      <c r="K10" s="32">
        <v>24</v>
      </c>
      <c r="L10" s="32">
        <v>4</v>
      </c>
      <c r="M10" s="32">
        <v>88</v>
      </c>
      <c r="N10" s="33">
        <f t="shared" si="0"/>
        <v>528</v>
      </c>
      <c r="O10" s="32" t="s">
        <v>25</v>
      </c>
      <c r="P10" s="32" t="s">
        <v>25</v>
      </c>
      <c r="Q10" s="33" t="str">
        <f t="shared" si="1"/>
        <v>-</v>
      </c>
      <c r="R10" s="34">
        <f t="shared" si="2"/>
        <v>211.2</v>
      </c>
      <c r="S10" s="34">
        <f t="shared" si="3"/>
        <v>528</v>
      </c>
      <c r="T10" s="34">
        <f t="shared" si="4"/>
        <v>211.2</v>
      </c>
      <c r="U10" s="34">
        <f t="shared" si="5"/>
        <v>30.01</v>
      </c>
      <c r="V10" s="34">
        <f t="shared" si="6"/>
        <v>30.72</v>
      </c>
      <c r="W10" s="35" t="s">
        <v>215</v>
      </c>
      <c r="X10" s="83">
        <v>32</v>
      </c>
      <c r="Y10" s="37">
        <v>1</v>
      </c>
      <c r="Z10" s="31">
        <v>1840</v>
      </c>
      <c r="AA10" s="38">
        <f t="shared" si="7"/>
        <v>75</v>
      </c>
      <c r="AB10" s="39">
        <f t="shared" si="8"/>
        <v>1.3039772727272727</v>
      </c>
      <c r="AC10" s="31">
        <v>3264</v>
      </c>
      <c r="AD10" s="38">
        <f t="shared" si="9"/>
        <v>408</v>
      </c>
      <c r="AE10" s="40">
        <f t="shared" si="10"/>
        <v>1.9318181818181819</v>
      </c>
      <c r="AF10" s="36"/>
      <c r="AG10" s="31">
        <v>1916</v>
      </c>
      <c r="AH10" s="31">
        <v>3672</v>
      </c>
      <c r="AI10" s="36"/>
      <c r="AJ10" s="31">
        <v>1</v>
      </c>
      <c r="AK10" s="31">
        <v>1</v>
      </c>
      <c r="AL10" s="31">
        <v>1</v>
      </c>
      <c r="AM10" s="31">
        <v>1</v>
      </c>
      <c r="AN10" s="41">
        <v>1</v>
      </c>
      <c r="AO10" s="41">
        <v>1</v>
      </c>
      <c r="AP10" s="36"/>
      <c r="AQ10" s="32">
        <v>1</v>
      </c>
      <c r="AR10" s="33">
        <f t="shared" si="11"/>
        <v>528</v>
      </c>
      <c r="AS10" s="32">
        <v>1</v>
      </c>
      <c r="AT10" s="32">
        <v>5</v>
      </c>
      <c r="AU10" s="33">
        <f t="shared" si="12"/>
        <v>105.6</v>
      </c>
      <c r="AV10" s="32">
        <v>2</v>
      </c>
      <c r="AW10" s="42">
        <f t="shared" si="13"/>
        <v>264</v>
      </c>
      <c r="AX10" s="32">
        <v>4</v>
      </c>
      <c r="AY10" s="42">
        <f t="shared" si="14"/>
        <v>26.4</v>
      </c>
      <c r="AZ10" s="43">
        <v>2</v>
      </c>
      <c r="BA10" s="42">
        <f t="shared" si="15"/>
        <v>52.8</v>
      </c>
      <c r="BB10" s="43">
        <v>8</v>
      </c>
      <c r="BC10" s="42">
        <f t="shared" si="16"/>
        <v>66</v>
      </c>
      <c r="BD10" s="36"/>
      <c r="BE10" s="84" t="s">
        <v>112</v>
      </c>
      <c r="BF10" s="36"/>
      <c r="BG10" s="44">
        <v>8</v>
      </c>
      <c r="BH10" s="44">
        <v>3271</v>
      </c>
      <c r="BI10" s="44">
        <v>312</v>
      </c>
      <c r="BJ10" s="44">
        <v>2151</v>
      </c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</row>
    <row r="11" spans="1:130" s="21" customFormat="1" x14ac:dyDescent="0.2">
      <c r="A11" s="51"/>
      <c r="B11" s="67" t="s">
        <v>111</v>
      </c>
      <c r="C11" s="29" t="s">
        <v>425</v>
      </c>
      <c r="D11" s="30" t="s">
        <v>383</v>
      </c>
      <c r="E11" s="31" t="s">
        <v>427</v>
      </c>
      <c r="F11" s="31" t="s">
        <v>427</v>
      </c>
      <c r="G11" s="31">
        <v>1640</v>
      </c>
      <c r="H11" s="31">
        <v>1232</v>
      </c>
      <c r="I11" s="31">
        <v>4</v>
      </c>
      <c r="J11" s="31" t="s">
        <v>74</v>
      </c>
      <c r="K11" s="32">
        <v>24</v>
      </c>
      <c r="L11" s="32">
        <v>4</v>
      </c>
      <c r="M11" s="32">
        <v>120</v>
      </c>
      <c r="N11" s="33">
        <f t="shared" si="0"/>
        <v>720</v>
      </c>
      <c r="O11" s="32" t="s">
        <v>25</v>
      </c>
      <c r="P11" s="32" t="s">
        <v>25</v>
      </c>
      <c r="Q11" s="33" t="str">
        <f t="shared" si="1"/>
        <v>-</v>
      </c>
      <c r="R11" s="34">
        <f t="shared" si="2"/>
        <v>288</v>
      </c>
      <c r="S11" s="34">
        <f t="shared" si="3"/>
        <v>720</v>
      </c>
      <c r="T11" s="34">
        <f t="shared" si="4"/>
        <v>144</v>
      </c>
      <c r="U11" s="34">
        <f t="shared" si="5"/>
        <v>30</v>
      </c>
      <c r="V11" s="34">
        <f t="shared" si="6"/>
        <v>62.05</v>
      </c>
      <c r="W11" s="35" t="s">
        <v>215</v>
      </c>
      <c r="X11" s="83">
        <v>32</v>
      </c>
      <c r="Y11" s="37">
        <v>1</v>
      </c>
      <c r="Z11" s="31">
        <v>1232</v>
      </c>
      <c r="AA11" s="38">
        <f t="shared" si="7"/>
        <v>1381</v>
      </c>
      <c r="AB11" s="39">
        <f t="shared" si="8"/>
        <v>17.607749999999999</v>
      </c>
      <c r="AC11" s="31">
        <v>1640</v>
      </c>
      <c r="AD11" s="38">
        <f t="shared" si="9"/>
        <v>2032</v>
      </c>
      <c r="AE11" s="40">
        <f t="shared" si="10"/>
        <v>7.0555555555555554</v>
      </c>
      <c r="AF11" s="36"/>
      <c r="AG11" s="31">
        <v>2614</v>
      </c>
      <c r="AH11" s="31">
        <v>1836</v>
      </c>
      <c r="AI11" s="36"/>
      <c r="AJ11" s="31">
        <v>1</v>
      </c>
      <c r="AK11" s="31">
        <v>1</v>
      </c>
      <c r="AL11" s="31">
        <v>2</v>
      </c>
      <c r="AM11" s="31">
        <v>2</v>
      </c>
      <c r="AN11" s="41">
        <v>1</v>
      </c>
      <c r="AO11" s="41">
        <v>1</v>
      </c>
      <c r="AP11" s="36"/>
      <c r="AQ11" s="32">
        <v>1</v>
      </c>
      <c r="AR11" s="33">
        <f t="shared" si="11"/>
        <v>720</v>
      </c>
      <c r="AS11" s="32">
        <v>2</v>
      </c>
      <c r="AT11" s="32">
        <v>5</v>
      </c>
      <c r="AU11" s="33">
        <f t="shared" si="12"/>
        <v>72</v>
      </c>
      <c r="AV11" s="32">
        <v>2</v>
      </c>
      <c r="AW11" s="42">
        <f t="shared" si="13"/>
        <v>360</v>
      </c>
      <c r="AX11" s="32">
        <v>2</v>
      </c>
      <c r="AY11" s="42">
        <f t="shared" si="14"/>
        <v>36</v>
      </c>
      <c r="AZ11" s="43">
        <v>2</v>
      </c>
      <c r="BA11" s="42">
        <f t="shared" si="15"/>
        <v>36</v>
      </c>
      <c r="BB11" s="43">
        <v>8</v>
      </c>
      <c r="BC11" s="42">
        <f t="shared" si="16"/>
        <v>90</v>
      </c>
      <c r="BD11" s="36"/>
      <c r="BE11" s="84" t="s">
        <v>112</v>
      </c>
      <c r="BF11" s="36"/>
      <c r="BG11" s="44">
        <v>0</v>
      </c>
      <c r="BH11" s="44">
        <v>3279</v>
      </c>
      <c r="BI11" s="44">
        <v>0</v>
      </c>
      <c r="BJ11" s="44">
        <v>2463</v>
      </c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</row>
    <row r="12" spans="1:130" s="21" customFormat="1" x14ac:dyDescent="0.2">
      <c r="A12" s="51"/>
      <c r="B12" s="67" t="s">
        <v>386</v>
      </c>
      <c r="C12" s="29" t="s">
        <v>425</v>
      </c>
      <c r="D12" s="30" t="s">
        <v>391</v>
      </c>
      <c r="E12" s="31" t="s">
        <v>426</v>
      </c>
      <c r="F12" s="31" t="s">
        <v>426</v>
      </c>
      <c r="G12" s="31">
        <v>1952</v>
      </c>
      <c r="H12" s="31">
        <v>1096</v>
      </c>
      <c r="I12" s="31">
        <v>4</v>
      </c>
      <c r="J12" s="31" t="s">
        <v>74</v>
      </c>
      <c r="K12" s="32">
        <v>24</v>
      </c>
      <c r="L12" s="32">
        <v>4</v>
      </c>
      <c r="M12" s="32">
        <v>60</v>
      </c>
      <c r="N12" s="33">
        <f t="shared" si="0"/>
        <v>360</v>
      </c>
      <c r="O12" s="32" t="s">
        <v>25</v>
      </c>
      <c r="P12" s="32" t="s">
        <v>25</v>
      </c>
      <c r="Q12" s="33" t="str">
        <f t="shared" si="1"/>
        <v>-</v>
      </c>
      <c r="R12" s="34">
        <f t="shared" si="2"/>
        <v>144</v>
      </c>
      <c r="S12" s="34">
        <f t="shared" si="3"/>
        <v>360</v>
      </c>
      <c r="T12" s="34">
        <f t="shared" si="4"/>
        <v>144</v>
      </c>
      <c r="U12" s="34">
        <f t="shared" si="5"/>
        <v>30.02</v>
      </c>
      <c r="V12" s="34">
        <f t="shared" si="6"/>
        <v>34.76</v>
      </c>
      <c r="W12" s="35" t="s">
        <v>215</v>
      </c>
      <c r="X12" s="83">
        <v>32</v>
      </c>
      <c r="Y12" s="37">
        <v>1</v>
      </c>
      <c r="Z12" s="31">
        <v>1096</v>
      </c>
      <c r="AA12" s="38">
        <f t="shared" si="7"/>
        <v>209</v>
      </c>
      <c r="AB12" s="39">
        <f t="shared" si="8"/>
        <v>5.3294999999999995</v>
      </c>
      <c r="AC12" s="31">
        <v>1952</v>
      </c>
      <c r="AD12" s="38">
        <f t="shared" si="9"/>
        <v>1720</v>
      </c>
      <c r="AE12" s="40">
        <f t="shared" si="10"/>
        <v>11.944444444444445</v>
      </c>
      <c r="AF12" s="36"/>
      <c r="AG12" s="31">
        <v>1306</v>
      </c>
      <c r="AH12" s="31">
        <v>3672</v>
      </c>
      <c r="AI12" s="36"/>
      <c r="AJ12" s="31">
        <v>1</v>
      </c>
      <c r="AK12" s="31">
        <v>1</v>
      </c>
      <c r="AL12" s="31">
        <v>1</v>
      </c>
      <c r="AM12" s="31">
        <v>1</v>
      </c>
      <c r="AN12" s="41">
        <v>1</v>
      </c>
      <c r="AO12" s="41">
        <v>1</v>
      </c>
      <c r="AP12" s="36"/>
      <c r="AQ12" s="32">
        <v>1</v>
      </c>
      <c r="AR12" s="33">
        <f t="shared" si="11"/>
        <v>360</v>
      </c>
      <c r="AS12" s="32">
        <v>1</v>
      </c>
      <c r="AT12" s="32">
        <v>5</v>
      </c>
      <c r="AU12" s="33">
        <f t="shared" si="12"/>
        <v>72</v>
      </c>
      <c r="AV12" s="32">
        <v>2</v>
      </c>
      <c r="AW12" s="42">
        <f t="shared" si="13"/>
        <v>180</v>
      </c>
      <c r="AX12" s="32">
        <v>2</v>
      </c>
      <c r="AY12" s="42">
        <f t="shared" si="14"/>
        <v>36</v>
      </c>
      <c r="AZ12" s="43">
        <v>2</v>
      </c>
      <c r="BA12" s="42">
        <f t="shared" si="15"/>
        <v>36</v>
      </c>
      <c r="BB12" s="43">
        <v>8</v>
      </c>
      <c r="BC12" s="42">
        <f t="shared" si="16"/>
        <v>45</v>
      </c>
      <c r="BD12" s="36"/>
      <c r="BE12" s="84" t="s">
        <v>112</v>
      </c>
      <c r="BF12" s="36"/>
      <c r="BG12" s="44">
        <v>664</v>
      </c>
      <c r="BH12" s="44">
        <v>2615</v>
      </c>
      <c r="BI12" s="44">
        <v>684</v>
      </c>
      <c r="BJ12" s="44">
        <v>1779</v>
      </c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</row>
    <row r="13" spans="1:130" s="21" customFormat="1" x14ac:dyDescent="0.2">
      <c r="A13" s="51"/>
      <c r="B13" s="67" t="s">
        <v>387</v>
      </c>
      <c r="C13" s="29" t="s">
        <v>425</v>
      </c>
      <c r="D13" s="30" t="s">
        <v>389</v>
      </c>
      <c r="E13" s="31" t="s">
        <v>426</v>
      </c>
      <c r="F13" s="31" t="s">
        <v>426</v>
      </c>
      <c r="G13" s="31">
        <v>1952</v>
      </c>
      <c r="H13" s="31">
        <v>1096</v>
      </c>
      <c r="I13" s="31">
        <v>4</v>
      </c>
      <c r="J13" s="31" t="s">
        <v>74</v>
      </c>
      <c r="K13" s="32">
        <v>24</v>
      </c>
      <c r="L13" s="32">
        <v>4</v>
      </c>
      <c r="M13" s="32">
        <v>108</v>
      </c>
      <c r="N13" s="33">
        <f t="shared" si="0"/>
        <v>648</v>
      </c>
      <c r="O13" s="32" t="s">
        <v>25</v>
      </c>
      <c r="P13" s="32" t="s">
        <v>25</v>
      </c>
      <c r="Q13" s="33" t="str">
        <f t="shared" si="1"/>
        <v>-</v>
      </c>
      <c r="R13" s="34">
        <f t="shared" si="2"/>
        <v>259.2</v>
      </c>
      <c r="S13" s="34">
        <f t="shared" si="3"/>
        <v>648</v>
      </c>
      <c r="T13" s="34">
        <f t="shared" si="4"/>
        <v>259.2</v>
      </c>
      <c r="U13" s="34">
        <f t="shared" si="5"/>
        <v>60.02</v>
      </c>
      <c r="V13" s="34">
        <f t="shared" si="6"/>
        <v>62.57</v>
      </c>
      <c r="W13" s="35" t="s">
        <v>215</v>
      </c>
      <c r="X13" s="83">
        <v>32</v>
      </c>
      <c r="Y13" s="37">
        <v>1</v>
      </c>
      <c r="Z13" s="31">
        <v>1096</v>
      </c>
      <c r="AA13" s="38">
        <f t="shared" si="7"/>
        <v>79</v>
      </c>
      <c r="AB13" s="39">
        <f t="shared" si="8"/>
        <v>1.1191666666666666</v>
      </c>
      <c r="AC13" s="31">
        <v>1952</v>
      </c>
      <c r="AD13" s="38">
        <f t="shared" si="9"/>
        <v>1720</v>
      </c>
      <c r="AE13" s="40">
        <f t="shared" si="10"/>
        <v>6.6358024691358031</v>
      </c>
      <c r="AF13" s="36"/>
      <c r="AG13" s="31">
        <v>1176</v>
      </c>
      <c r="AH13" s="31">
        <v>3672</v>
      </c>
      <c r="AI13" s="36"/>
      <c r="AJ13" s="31">
        <v>1</v>
      </c>
      <c r="AK13" s="31">
        <v>1</v>
      </c>
      <c r="AL13" s="31">
        <v>1</v>
      </c>
      <c r="AM13" s="31">
        <v>1</v>
      </c>
      <c r="AN13" s="41">
        <v>1</v>
      </c>
      <c r="AO13" s="41">
        <v>1</v>
      </c>
      <c r="AP13" s="36"/>
      <c r="AQ13" s="32">
        <v>1</v>
      </c>
      <c r="AR13" s="33">
        <f t="shared" si="11"/>
        <v>648</v>
      </c>
      <c r="AS13" s="32">
        <v>1</v>
      </c>
      <c r="AT13" s="32">
        <v>5</v>
      </c>
      <c r="AU13" s="33">
        <f t="shared" si="12"/>
        <v>129.6</v>
      </c>
      <c r="AV13" s="32">
        <v>2</v>
      </c>
      <c r="AW13" s="42">
        <f t="shared" si="13"/>
        <v>324</v>
      </c>
      <c r="AX13" s="32">
        <v>4</v>
      </c>
      <c r="AY13" s="42">
        <f t="shared" si="14"/>
        <v>32.4</v>
      </c>
      <c r="AZ13" s="43">
        <v>4</v>
      </c>
      <c r="BA13" s="42">
        <f t="shared" si="15"/>
        <v>32.4</v>
      </c>
      <c r="BB13" s="43">
        <v>8</v>
      </c>
      <c r="BC13" s="42">
        <f t="shared" si="16"/>
        <v>81</v>
      </c>
      <c r="BD13" s="36"/>
      <c r="BE13" s="84" t="s">
        <v>112</v>
      </c>
      <c r="BF13" s="36"/>
      <c r="BG13" s="44">
        <v>664</v>
      </c>
      <c r="BH13" s="44">
        <v>2615</v>
      </c>
      <c r="BI13" s="44">
        <v>684</v>
      </c>
      <c r="BJ13" s="44">
        <v>1779</v>
      </c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</row>
    <row r="14" spans="1:130" s="21" customFormat="1" x14ac:dyDescent="0.2">
      <c r="A14" s="51"/>
      <c r="B14" s="67" t="s">
        <v>218</v>
      </c>
      <c r="C14" s="29" t="s">
        <v>425</v>
      </c>
      <c r="D14" s="30" t="s">
        <v>393</v>
      </c>
      <c r="E14" s="31" t="s">
        <v>427</v>
      </c>
      <c r="F14" s="31" t="s">
        <v>427</v>
      </c>
      <c r="G14" s="31">
        <v>1408</v>
      </c>
      <c r="H14" s="31">
        <v>792</v>
      </c>
      <c r="I14" s="31">
        <v>4</v>
      </c>
      <c r="J14" s="31" t="s">
        <v>74</v>
      </c>
      <c r="K14" s="32">
        <v>24</v>
      </c>
      <c r="L14" s="32">
        <v>4</v>
      </c>
      <c r="M14" s="32">
        <v>120</v>
      </c>
      <c r="N14" s="33">
        <f t="shared" si="0"/>
        <v>720</v>
      </c>
      <c r="O14" s="32" t="s">
        <v>25</v>
      </c>
      <c r="P14" s="32" t="s">
        <v>25</v>
      </c>
      <c r="Q14" s="33" t="str">
        <f t="shared" si="1"/>
        <v>-</v>
      </c>
      <c r="R14" s="34">
        <f t="shared" si="2"/>
        <v>288</v>
      </c>
      <c r="S14" s="34">
        <f t="shared" si="3"/>
        <v>720</v>
      </c>
      <c r="T14" s="34">
        <f t="shared" si="4"/>
        <v>288</v>
      </c>
      <c r="U14" s="34">
        <f t="shared" si="5"/>
        <v>180.3</v>
      </c>
      <c r="V14" s="34">
        <f t="shared" si="6"/>
        <v>190.36</v>
      </c>
      <c r="W14" s="35" t="s">
        <v>215</v>
      </c>
      <c r="X14" s="83">
        <v>32</v>
      </c>
      <c r="Y14" s="37">
        <v>1</v>
      </c>
      <c r="Z14" s="31">
        <v>792</v>
      </c>
      <c r="AA14" s="38">
        <f t="shared" si="7"/>
        <v>77</v>
      </c>
      <c r="AB14" s="39">
        <f t="shared" si="8"/>
        <v>0.49087499999999995</v>
      </c>
      <c r="AC14" s="31">
        <v>1408</v>
      </c>
      <c r="AD14" s="38">
        <f t="shared" si="9"/>
        <v>428</v>
      </c>
      <c r="AE14" s="40">
        <f t="shared" si="10"/>
        <v>1.4861111111111112</v>
      </c>
      <c r="AF14" s="36"/>
      <c r="AG14" s="31">
        <v>870</v>
      </c>
      <c r="AH14" s="31">
        <v>1836</v>
      </c>
      <c r="AI14" s="36"/>
      <c r="AJ14" s="31">
        <v>1</v>
      </c>
      <c r="AK14" s="31">
        <v>1</v>
      </c>
      <c r="AL14" s="31">
        <v>2</v>
      </c>
      <c r="AM14" s="31">
        <v>2</v>
      </c>
      <c r="AN14" s="41">
        <v>1</v>
      </c>
      <c r="AO14" s="41">
        <v>1</v>
      </c>
      <c r="AP14" s="36"/>
      <c r="AQ14" s="32">
        <v>1</v>
      </c>
      <c r="AR14" s="33">
        <f t="shared" si="11"/>
        <v>720</v>
      </c>
      <c r="AS14" s="32">
        <v>1</v>
      </c>
      <c r="AT14" s="32">
        <v>5</v>
      </c>
      <c r="AU14" s="33">
        <f t="shared" si="12"/>
        <v>144</v>
      </c>
      <c r="AV14" s="32">
        <v>2</v>
      </c>
      <c r="AW14" s="42">
        <f t="shared" si="13"/>
        <v>360</v>
      </c>
      <c r="AX14" s="32">
        <v>4</v>
      </c>
      <c r="AY14" s="42">
        <f t="shared" si="14"/>
        <v>36</v>
      </c>
      <c r="AZ14" s="43">
        <v>4</v>
      </c>
      <c r="BA14" s="42">
        <f t="shared" si="15"/>
        <v>36</v>
      </c>
      <c r="BB14" s="43">
        <v>8</v>
      </c>
      <c r="BC14" s="42">
        <f t="shared" si="16"/>
        <v>90</v>
      </c>
      <c r="BD14" s="36"/>
      <c r="BE14" s="84" t="s">
        <v>112</v>
      </c>
      <c r="BF14" s="36"/>
      <c r="BG14" s="44">
        <v>232</v>
      </c>
      <c r="BH14" s="44">
        <v>3047</v>
      </c>
      <c r="BI14" s="44">
        <v>440</v>
      </c>
      <c r="BJ14" s="44">
        <v>2023</v>
      </c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</row>
    <row r="15" spans="1:130" s="21" customFormat="1" x14ac:dyDescent="0.2">
      <c r="A15" s="51"/>
      <c r="B15" s="67" t="s">
        <v>0</v>
      </c>
      <c r="C15" s="29" t="s">
        <v>425</v>
      </c>
      <c r="D15" s="30" t="s">
        <v>429</v>
      </c>
      <c r="E15" s="31" t="s">
        <v>427</v>
      </c>
      <c r="F15" s="31" t="s">
        <v>427</v>
      </c>
      <c r="G15" s="31">
        <v>1408</v>
      </c>
      <c r="H15" s="31">
        <v>792</v>
      </c>
      <c r="I15" s="31">
        <v>4</v>
      </c>
      <c r="J15" s="31" t="s">
        <v>74</v>
      </c>
      <c r="K15" s="32">
        <v>24</v>
      </c>
      <c r="L15" s="32">
        <v>4</v>
      </c>
      <c r="M15" s="32">
        <v>120</v>
      </c>
      <c r="N15" s="33">
        <f t="shared" si="0"/>
        <v>720</v>
      </c>
      <c r="O15" s="32" t="s">
        <v>25</v>
      </c>
      <c r="P15" s="32" t="s">
        <v>25</v>
      </c>
      <c r="Q15" s="33" t="str">
        <f t="shared" si="1"/>
        <v>-</v>
      </c>
      <c r="R15" s="34">
        <f t="shared" si="2"/>
        <v>288</v>
      </c>
      <c r="S15" s="34">
        <f t="shared" si="3"/>
        <v>720</v>
      </c>
      <c r="T15" s="34">
        <f t="shared" si="4"/>
        <v>288</v>
      </c>
      <c r="U15" s="34">
        <f t="shared" si="5"/>
        <v>164.42</v>
      </c>
      <c r="V15" s="34">
        <f t="shared" si="6"/>
        <v>190.36</v>
      </c>
      <c r="W15" s="35" t="s">
        <v>215</v>
      </c>
      <c r="X15" s="83">
        <v>32</v>
      </c>
      <c r="Y15" s="37">
        <v>1</v>
      </c>
      <c r="Z15" s="31">
        <v>792</v>
      </c>
      <c r="AA15" s="38">
        <f t="shared" si="7"/>
        <v>161</v>
      </c>
      <c r="AB15" s="39">
        <f t="shared" si="8"/>
        <v>1.026375</v>
      </c>
      <c r="AC15" s="31">
        <v>1408</v>
      </c>
      <c r="AD15" s="38">
        <f t="shared" si="9"/>
        <v>428</v>
      </c>
      <c r="AE15" s="40">
        <f t="shared" si="10"/>
        <v>1.4861111111111112</v>
      </c>
      <c r="AF15" s="36"/>
      <c r="AG15" s="31">
        <v>954</v>
      </c>
      <c r="AH15" s="31">
        <v>1836</v>
      </c>
      <c r="AI15" s="36"/>
      <c r="AJ15" s="31">
        <v>1</v>
      </c>
      <c r="AK15" s="31">
        <v>1</v>
      </c>
      <c r="AL15" s="31">
        <v>2</v>
      </c>
      <c r="AM15" s="31">
        <v>2</v>
      </c>
      <c r="AN15" s="41">
        <v>1</v>
      </c>
      <c r="AO15" s="41">
        <v>1</v>
      </c>
      <c r="AP15" s="36"/>
      <c r="AQ15" s="32">
        <v>1</v>
      </c>
      <c r="AR15" s="33">
        <f t="shared" si="11"/>
        <v>720</v>
      </c>
      <c r="AS15" s="32">
        <v>1</v>
      </c>
      <c r="AT15" s="32">
        <v>5</v>
      </c>
      <c r="AU15" s="33">
        <f t="shared" si="12"/>
        <v>144</v>
      </c>
      <c r="AV15" s="32">
        <v>2</v>
      </c>
      <c r="AW15" s="42">
        <f t="shared" si="13"/>
        <v>360</v>
      </c>
      <c r="AX15" s="32">
        <v>4</v>
      </c>
      <c r="AY15" s="42">
        <f t="shared" si="14"/>
        <v>36</v>
      </c>
      <c r="AZ15" s="43">
        <v>4</v>
      </c>
      <c r="BA15" s="42">
        <f t="shared" si="15"/>
        <v>36</v>
      </c>
      <c r="BB15" s="43">
        <v>8</v>
      </c>
      <c r="BC15" s="42">
        <f t="shared" si="16"/>
        <v>90</v>
      </c>
      <c r="BD15" s="36"/>
      <c r="BE15" s="84" t="s">
        <v>112</v>
      </c>
      <c r="BF15" s="36"/>
      <c r="BG15" s="44">
        <v>232</v>
      </c>
      <c r="BH15" s="44">
        <v>3047</v>
      </c>
      <c r="BI15" s="44">
        <v>440</v>
      </c>
      <c r="BJ15" s="44">
        <v>2023</v>
      </c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</row>
    <row r="16" spans="1:130" s="21" customFormat="1" x14ac:dyDescent="0.2">
      <c r="A16" s="51"/>
      <c r="B16" s="67" t="s">
        <v>219</v>
      </c>
      <c r="C16" s="29" t="s">
        <v>425</v>
      </c>
      <c r="D16" s="30" t="s">
        <v>447</v>
      </c>
      <c r="E16" s="31" t="s">
        <v>426</v>
      </c>
      <c r="F16" s="31" t="s">
        <v>426</v>
      </c>
      <c r="G16" s="31">
        <v>2304</v>
      </c>
      <c r="H16" s="31">
        <v>1728</v>
      </c>
      <c r="I16" s="31">
        <v>4</v>
      </c>
      <c r="J16" s="31" t="s">
        <v>74</v>
      </c>
      <c r="K16" s="32">
        <v>24</v>
      </c>
      <c r="L16" s="32">
        <v>4</v>
      </c>
      <c r="M16" s="32">
        <v>84</v>
      </c>
      <c r="N16" s="33">
        <f t="shared" si="0"/>
        <v>504</v>
      </c>
      <c r="O16" s="32" t="s">
        <v>25</v>
      </c>
      <c r="P16" s="32" t="s">
        <v>25</v>
      </c>
      <c r="Q16" s="33" t="str">
        <f t="shared" si="1"/>
        <v>-</v>
      </c>
      <c r="R16" s="34">
        <f t="shared" si="2"/>
        <v>201.6</v>
      </c>
      <c r="S16" s="34">
        <f t="shared" si="3"/>
        <v>504</v>
      </c>
      <c r="T16" s="34">
        <f t="shared" si="4"/>
        <v>201.6</v>
      </c>
      <c r="U16" s="34">
        <f t="shared" si="5"/>
        <v>24.01</v>
      </c>
      <c r="V16" s="34">
        <f t="shared" si="6"/>
        <v>31.19</v>
      </c>
      <c r="W16" s="35" t="s">
        <v>215</v>
      </c>
      <c r="X16" s="83">
        <v>32</v>
      </c>
      <c r="Y16" s="37">
        <v>1</v>
      </c>
      <c r="Z16" s="31">
        <v>1728</v>
      </c>
      <c r="AA16" s="38">
        <f t="shared" si="7"/>
        <v>557</v>
      </c>
      <c r="AB16" s="39">
        <f t="shared" si="8"/>
        <v>10.145357142857144</v>
      </c>
      <c r="AC16" s="31">
        <v>2304</v>
      </c>
      <c r="AD16" s="38">
        <f t="shared" si="9"/>
        <v>1368</v>
      </c>
      <c r="AE16" s="40">
        <f t="shared" si="10"/>
        <v>6.7857142857142856</v>
      </c>
      <c r="AF16" s="36"/>
      <c r="AG16" s="31">
        <v>2286</v>
      </c>
      <c r="AH16" s="31">
        <v>3672</v>
      </c>
      <c r="AI16" s="36"/>
      <c r="AJ16" s="31">
        <v>1</v>
      </c>
      <c r="AK16" s="31">
        <v>1</v>
      </c>
      <c r="AL16" s="31">
        <v>1</v>
      </c>
      <c r="AM16" s="31">
        <v>1</v>
      </c>
      <c r="AN16" s="41">
        <v>1</v>
      </c>
      <c r="AO16" s="41">
        <v>1</v>
      </c>
      <c r="AP16" s="36"/>
      <c r="AQ16" s="32">
        <v>1</v>
      </c>
      <c r="AR16" s="33">
        <f t="shared" si="11"/>
        <v>504</v>
      </c>
      <c r="AS16" s="32">
        <v>1</v>
      </c>
      <c r="AT16" s="32">
        <v>5</v>
      </c>
      <c r="AU16" s="33">
        <f t="shared" si="12"/>
        <v>100.8</v>
      </c>
      <c r="AV16" s="32">
        <v>2</v>
      </c>
      <c r="AW16" s="42">
        <f t="shared" si="13"/>
        <v>252</v>
      </c>
      <c r="AX16" s="32">
        <v>4</v>
      </c>
      <c r="AY16" s="42">
        <f t="shared" si="14"/>
        <v>25.2</v>
      </c>
      <c r="AZ16" s="43">
        <v>2</v>
      </c>
      <c r="BA16" s="42">
        <f t="shared" si="15"/>
        <v>50.4</v>
      </c>
      <c r="BB16" s="43">
        <v>8</v>
      </c>
      <c r="BC16" s="42">
        <f t="shared" si="16"/>
        <v>63</v>
      </c>
      <c r="BD16" s="36"/>
      <c r="BE16" s="84" t="s">
        <v>112</v>
      </c>
      <c r="BF16" s="36"/>
      <c r="BG16" s="44">
        <v>488</v>
      </c>
      <c r="BH16" s="44">
        <v>2791</v>
      </c>
      <c r="BI16" s="44">
        <v>368</v>
      </c>
      <c r="BJ16" s="44">
        <v>2095</v>
      </c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</row>
    <row r="17" spans="1:130" s="21" customFormat="1" x14ac:dyDescent="0.2">
      <c r="A17" s="51"/>
      <c r="B17" s="67" t="s">
        <v>451</v>
      </c>
      <c r="C17" s="29" t="s">
        <v>425</v>
      </c>
      <c r="D17" s="30" t="s">
        <v>385</v>
      </c>
      <c r="E17" s="31" t="s">
        <v>427</v>
      </c>
      <c r="F17" s="31" t="s">
        <v>427</v>
      </c>
      <c r="G17" s="31">
        <v>1640</v>
      </c>
      <c r="H17" s="31">
        <v>1232</v>
      </c>
      <c r="I17" s="31">
        <v>4</v>
      </c>
      <c r="J17" s="31" t="s">
        <v>74</v>
      </c>
      <c r="K17" s="32">
        <v>24</v>
      </c>
      <c r="L17" s="32">
        <v>4</v>
      </c>
      <c r="M17" s="32">
        <v>120</v>
      </c>
      <c r="N17" s="33">
        <f t="shared" si="0"/>
        <v>720</v>
      </c>
      <c r="O17" s="32" t="s">
        <v>25</v>
      </c>
      <c r="P17" s="32" t="s">
        <v>25</v>
      </c>
      <c r="Q17" s="33" t="str">
        <f t="shared" si="1"/>
        <v>-</v>
      </c>
      <c r="R17" s="34">
        <f t="shared" si="2"/>
        <v>288</v>
      </c>
      <c r="S17" s="34">
        <f t="shared" si="3"/>
        <v>720</v>
      </c>
      <c r="T17" s="34">
        <f t="shared" si="4"/>
        <v>144</v>
      </c>
      <c r="U17" s="34">
        <f t="shared" si="5"/>
        <v>60.05</v>
      </c>
      <c r="V17" s="34">
        <f t="shared" si="6"/>
        <v>62.05</v>
      </c>
      <c r="W17" s="35" t="s">
        <v>215</v>
      </c>
      <c r="X17" s="83">
        <v>32</v>
      </c>
      <c r="Y17" s="37">
        <v>1</v>
      </c>
      <c r="Z17" s="31">
        <v>1232</v>
      </c>
      <c r="AA17" s="38">
        <f t="shared" si="7"/>
        <v>73</v>
      </c>
      <c r="AB17" s="39">
        <f t="shared" si="8"/>
        <v>0.93074999999999997</v>
      </c>
      <c r="AC17" s="31">
        <v>1640</v>
      </c>
      <c r="AD17" s="38">
        <f t="shared" si="9"/>
        <v>2032</v>
      </c>
      <c r="AE17" s="40">
        <f t="shared" si="10"/>
        <v>7.0555555555555554</v>
      </c>
      <c r="AF17" s="36"/>
      <c r="AG17" s="31">
        <v>1306</v>
      </c>
      <c r="AH17" s="31">
        <v>1836</v>
      </c>
      <c r="AI17" s="36"/>
      <c r="AJ17" s="31">
        <v>1</v>
      </c>
      <c r="AK17" s="31">
        <v>1</v>
      </c>
      <c r="AL17" s="31">
        <v>2</v>
      </c>
      <c r="AM17" s="31">
        <v>2</v>
      </c>
      <c r="AN17" s="41">
        <v>1</v>
      </c>
      <c r="AO17" s="41">
        <v>1</v>
      </c>
      <c r="AP17" s="36"/>
      <c r="AQ17" s="32">
        <v>1</v>
      </c>
      <c r="AR17" s="33">
        <f t="shared" si="11"/>
        <v>720</v>
      </c>
      <c r="AS17" s="32">
        <v>2</v>
      </c>
      <c r="AT17" s="32">
        <v>5</v>
      </c>
      <c r="AU17" s="33">
        <f t="shared" si="12"/>
        <v>72</v>
      </c>
      <c r="AV17" s="32">
        <v>2</v>
      </c>
      <c r="AW17" s="42">
        <f t="shared" si="13"/>
        <v>360</v>
      </c>
      <c r="AX17" s="32">
        <v>2</v>
      </c>
      <c r="AY17" s="42">
        <f t="shared" si="14"/>
        <v>36</v>
      </c>
      <c r="AZ17" s="43">
        <v>2</v>
      </c>
      <c r="BA17" s="42">
        <f t="shared" si="15"/>
        <v>36</v>
      </c>
      <c r="BB17" s="43">
        <v>8</v>
      </c>
      <c r="BC17" s="42">
        <f t="shared" si="16"/>
        <v>90</v>
      </c>
      <c r="BD17" s="36"/>
      <c r="BE17" s="84" t="s">
        <v>112</v>
      </c>
      <c r="BF17" s="36"/>
      <c r="BG17" s="44">
        <v>0</v>
      </c>
      <c r="BH17" s="44">
        <v>3279</v>
      </c>
      <c r="BI17" s="44">
        <v>0</v>
      </c>
      <c r="BJ17" s="44">
        <v>2463</v>
      </c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</row>
    <row r="18" spans="1:130" s="21" customFormat="1" x14ac:dyDescent="0.2">
      <c r="A18" s="51"/>
      <c r="B18" s="67" t="s">
        <v>463</v>
      </c>
      <c r="C18" s="29" t="s">
        <v>425</v>
      </c>
      <c r="D18" s="30" t="s">
        <v>468</v>
      </c>
      <c r="E18" s="31" t="s">
        <v>426</v>
      </c>
      <c r="F18" s="31" t="s">
        <v>426</v>
      </c>
      <c r="G18" s="31">
        <v>3264</v>
      </c>
      <c r="H18" s="31">
        <v>2448</v>
      </c>
      <c r="I18" s="31">
        <v>4</v>
      </c>
      <c r="J18" s="31" t="s">
        <v>74</v>
      </c>
      <c r="K18" s="32">
        <v>24</v>
      </c>
      <c r="L18" s="32">
        <v>4</v>
      </c>
      <c r="M18" s="32">
        <v>120</v>
      </c>
      <c r="N18" s="33">
        <f t="shared" si="0"/>
        <v>720</v>
      </c>
      <c r="O18" s="32" t="s">
        <v>25</v>
      </c>
      <c r="P18" s="32" t="s">
        <v>25</v>
      </c>
      <c r="Q18" s="33" t="str">
        <f t="shared" si="1"/>
        <v>-</v>
      </c>
      <c r="R18" s="34">
        <f t="shared" si="2"/>
        <v>288</v>
      </c>
      <c r="S18" s="34">
        <f t="shared" si="3"/>
        <v>720</v>
      </c>
      <c r="T18" s="34">
        <f t="shared" si="4"/>
        <v>288</v>
      </c>
      <c r="U18" s="34">
        <f t="shared" si="5"/>
        <v>30.02</v>
      </c>
      <c r="V18" s="34">
        <f t="shared" si="6"/>
        <v>31.62</v>
      </c>
      <c r="W18" s="35" t="s">
        <v>215</v>
      </c>
      <c r="X18" s="83">
        <v>32</v>
      </c>
      <c r="Y18" s="37">
        <v>1</v>
      </c>
      <c r="Z18" s="31">
        <v>2448</v>
      </c>
      <c r="AA18" s="38">
        <f t="shared" si="7"/>
        <v>163</v>
      </c>
      <c r="AB18" s="39">
        <f t="shared" si="8"/>
        <v>2.0782499999999997</v>
      </c>
      <c r="AC18" s="31">
        <v>3264</v>
      </c>
      <c r="AD18" s="38">
        <f t="shared" si="9"/>
        <v>408</v>
      </c>
      <c r="AE18" s="40">
        <f t="shared" si="10"/>
        <v>1.4166666666666667</v>
      </c>
      <c r="AF18" s="36"/>
      <c r="AG18" s="31">
        <v>2612</v>
      </c>
      <c r="AH18" s="31">
        <v>3672</v>
      </c>
      <c r="AI18" s="36"/>
      <c r="AJ18" s="31">
        <v>1</v>
      </c>
      <c r="AK18" s="31">
        <v>1</v>
      </c>
      <c r="AL18" s="31">
        <v>1</v>
      </c>
      <c r="AM18" s="31">
        <v>1</v>
      </c>
      <c r="AN18" s="41">
        <v>1</v>
      </c>
      <c r="AO18" s="41">
        <v>1</v>
      </c>
      <c r="AP18" s="36"/>
      <c r="AQ18" s="32">
        <v>1</v>
      </c>
      <c r="AR18" s="33">
        <f t="shared" si="11"/>
        <v>720</v>
      </c>
      <c r="AS18" s="32">
        <v>1</v>
      </c>
      <c r="AT18" s="32">
        <v>5</v>
      </c>
      <c r="AU18" s="33">
        <f t="shared" si="12"/>
        <v>144</v>
      </c>
      <c r="AV18" s="32">
        <v>2</v>
      </c>
      <c r="AW18" s="42">
        <f t="shared" si="13"/>
        <v>360</v>
      </c>
      <c r="AX18" s="32">
        <v>4</v>
      </c>
      <c r="AY18" s="42">
        <f t="shared" si="14"/>
        <v>36</v>
      </c>
      <c r="AZ18" s="43">
        <v>4</v>
      </c>
      <c r="BA18" s="42">
        <f t="shared" si="15"/>
        <v>36</v>
      </c>
      <c r="BB18" s="43">
        <v>8</v>
      </c>
      <c r="BC18" s="42">
        <f t="shared" si="16"/>
        <v>90</v>
      </c>
      <c r="BD18" s="36"/>
      <c r="BE18" s="84" t="s">
        <v>112</v>
      </c>
      <c r="BF18" s="36"/>
      <c r="BG18" s="44">
        <v>8</v>
      </c>
      <c r="BH18" s="44">
        <v>3271</v>
      </c>
      <c r="BI18" s="44">
        <v>8</v>
      </c>
      <c r="BJ18" s="44">
        <v>2455</v>
      </c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</row>
    <row r="19" spans="1:130" s="21" customFormat="1" x14ac:dyDescent="0.2">
      <c r="A19" s="51"/>
      <c r="B19" s="67" t="s">
        <v>454</v>
      </c>
      <c r="C19" s="29" t="s">
        <v>425</v>
      </c>
      <c r="D19" s="30" t="s">
        <v>456</v>
      </c>
      <c r="E19" s="31" t="s">
        <v>426</v>
      </c>
      <c r="F19" s="31" t="s">
        <v>426</v>
      </c>
      <c r="G19" s="31">
        <v>3264</v>
      </c>
      <c r="H19" s="31">
        <v>1840</v>
      </c>
      <c r="I19" s="31">
        <v>4</v>
      </c>
      <c r="J19" s="31" t="s">
        <v>74</v>
      </c>
      <c r="K19" s="32">
        <v>24</v>
      </c>
      <c r="L19" s="32">
        <v>4</v>
      </c>
      <c r="M19" s="32">
        <v>120</v>
      </c>
      <c r="N19" s="33">
        <f t="shared" si="0"/>
        <v>720</v>
      </c>
      <c r="O19" s="32" t="s">
        <v>25</v>
      </c>
      <c r="P19" s="32" t="s">
        <v>25</v>
      </c>
      <c r="Q19" s="33" t="str">
        <f t="shared" si="1"/>
        <v>-</v>
      </c>
      <c r="R19" s="34">
        <f t="shared" si="2"/>
        <v>288</v>
      </c>
      <c r="S19" s="34">
        <f t="shared" si="3"/>
        <v>720</v>
      </c>
      <c r="T19" s="34">
        <f t="shared" si="4"/>
        <v>288</v>
      </c>
      <c r="U19" s="34">
        <f t="shared" si="5"/>
        <v>30.02</v>
      </c>
      <c r="V19" s="34">
        <f t="shared" si="6"/>
        <v>41.89</v>
      </c>
      <c r="W19" s="35" t="s">
        <v>215</v>
      </c>
      <c r="X19" s="83">
        <v>32</v>
      </c>
      <c r="Y19" s="37">
        <v>1</v>
      </c>
      <c r="Z19" s="31">
        <v>1840</v>
      </c>
      <c r="AA19" s="38">
        <f t="shared" si="7"/>
        <v>771</v>
      </c>
      <c r="AB19" s="39">
        <f t="shared" si="8"/>
        <v>9.8302499999999995</v>
      </c>
      <c r="AC19" s="31">
        <v>3264</v>
      </c>
      <c r="AD19" s="38">
        <f t="shared" si="9"/>
        <v>408</v>
      </c>
      <c r="AE19" s="40">
        <f t="shared" si="10"/>
        <v>1.4166666666666667</v>
      </c>
      <c r="AF19" s="36"/>
      <c r="AG19" s="31">
        <v>2612</v>
      </c>
      <c r="AH19" s="31">
        <v>3672</v>
      </c>
      <c r="AI19" s="36"/>
      <c r="AJ19" s="31">
        <v>1</v>
      </c>
      <c r="AK19" s="31">
        <v>1</v>
      </c>
      <c r="AL19" s="31">
        <v>1</v>
      </c>
      <c r="AM19" s="31">
        <v>1</v>
      </c>
      <c r="AN19" s="41">
        <v>1</v>
      </c>
      <c r="AO19" s="41">
        <v>1</v>
      </c>
      <c r="AP19" s="36"/>
      <c r="AQ19" s="32">
        <v>1</v>
      </c>
      <c r="AR19" s="33">
        <f t="shared" si="11"/>
        <v>720</v>
      </c>
      <c r="AS19" s="32">
        <v>1</v>
      </c>
      <c r="AT19" s="32">
        <v>5</v>
      </c>
      <c r="AU19" s="33">
        <f t="shared" si="12"/>
        <v>144</v>
      </c>
      <c r="AV19" s="32">
        <v>2</v>
      </c>
      <c r="AW19" s="42">
        <f t="shared" si="13"/>
        <v>360</v>
      </c>
      <c r="AX19" s="32">
        <v>4</v>
      </c>
      <c r="AY19" s="42">
        <f t="shared" si="14"/>
        <v>36</v>
      </c>
      <c r="AZ19" s="43">
        <v>4</v>
      </c>
      <c r="BA19" s="42">
        <f t="shared" si="15"/>
        <v>36</v>
      </c>
      <c r="BB19" s="43">
        <v>8</v>
      </c>
      <c r="BC19" s="42">
        <f t="shared" si="16"/>
        <v>90</v>
      </c>
      <c r="BD19" s="36"/>
      <c r="BE19" s="84" t="s">
        <v>112</v>
      </c>
      <c r="BF19" s="36"/>
      <c r="BG19" s="44">
        <v>8</v>
      </c>
      <c r="BH19" s="44">
        <v>3271</v>
      </c>
      <c r="BI19" s="44">
        <v>312</v>
      </c>
      <c r="BJ19" s="44">
        <v>2151</v>
      </c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</row>
    <row r="20" spans="1:130" s="21" customFormat="1" x14ac:dyDescent="0.2">
      <c r="A20" s="51"/>
      <c r="B20" s="67" t="s">
        <v>464</v>
      </c>
      <c r="C20" s="29" t="s">
        <v>425</v>
      </c>
      <c r="D20" s="30" t="s">
        <v>465</v>
      </c>
      <c r="E20" s="31" t="s">
        <v>426</v>
      </c>
      <c r="F20" s="31" t="s">
        <v>426</v>
      </c>
      <c r="G20" s="31">
        <v>2304</v>
      </c>
      <c r="H20" s="31">
        <v>1728</v>
      </c>
      <c r="I20" s="31">
        <v>4</v>
      </c>
      <c r="J20" s="31" t="s">
        <v>74</v>
      </c>
      <c r="K20" s="32">
        <v>24</v>
      </c>
      <c r="L20" s="32">
        <v>4</v>
      </c>
      <c r="M20" s="32">
        <v>120</v>
      </c>
      <c r="N20" s="33">
        <f t="shared" si="0"/>
        <v>720</v>
      </c>
      <c r="O20" s="32" t="s">
        <v>25</v>
      </c>
      <c r="P20" s="32" t="s">
        <v>25</v>
      </c>
      <c r="Q20" s="33" t="str">
        <f t="shared" si="1"/>
        <v>-</v>
      </c>
      <c r="R20" s="34">
        <f t="shared" si="2"/>
        <v>288</v>
      </c>
      <c r="S20" s="34">
        <f t="shared" si="3"/>
        <v>720</v>
      </c>
      <c r="T20" s="34">
        <f t="shared" si="4"/>
        <v>288</v>
      </c>
      <c r="U20" s="34">
        <f t="shared" si="5"/>
        <v>24.01</v>
      </c>
      <c r="V20" s="34">
        <f t="shared" si="6"/>
        <v>44.56</v>
      </c>
      <c r="W20" s="35" t="s">
        <v>215</v>
      </c>
      <c r="X20" s="83">
        <v>32</v>
      </c>
      <c r="Y20" s="37">
        <v>1</v>
      </c>
      <c r="Z20" s="31">
        <v>1728</v>
      </c>
      <c r="AA20" s="38">
        <f t="shared" si="7"/>
        <v>1537</v>
      </c>
      <c r="AB20" s="39">
        <f t="shared" si="8"/>
        <v>19.59675</v>
      </c>
      <c r="AC20" s="31">
        <v>2304</v>
      </c>
      <c r="AD20" s="38">
        <f t="shared" si="9"/>
        <v>1368</v>
      </c>
      <c r="AE20" s="40">
        <f t="shared" si="10"/>
        <v>4.75</v>
      </c>
      <c r="AF20" s="36"/>
      <c r="AG20" s="31">
        <v>3266</v>
      </c>
      <c r="AH20" s="31">
        <v>3672</v>
      </c>
      <c r="AI20" s="36"/>
      <c r="AJ20" s="31">
        <v>1</v>
      </c>
      <c r="AK20" s="31">
        <v>1</v>
      </c>
      <c r="AL20" s="31">
        <v>1</v>
      </c>
      <c r="AM20" s="31">
        <v>1</v>
      </c>
      <c r="AN20" s="41">
        <v>1</v>
      </c>
      <c r="AO20" s="41">
        <v>1</v>
      </c>
      <c r="AP20" s="36"/>
      <c r="AQ20" s="32">
        <v>1</v>
      </c>
      <c r="AR20" s="33">
        <f t="shared" si="11"/>
        <v>720</v>
      </c>
      <c r="AS20" s="32">
        <v>1</v>
      </c>
      <c r="AT20" s="32">
        <v>5</v>
      </c>
      <c r="AU20" s="33">
        <f t="shared" si="12"/>
        <v>144</v>
      </c>
      <c r="AV20" s="32">
        <v>2</v>
      </c>
      <c r="AW20" s="42">
        <f t="shared" si="13"/>
        <v>360</v>
      </c>
      <c r="AX20" s="32">
        <v>4</v>
      </c>
      <c r="AY20" s="42">
        <f t="shared" si="14"/>
        <v>36</v>
      </c>
      <c r="AZ20" s="43">
        <v>4</v>
      </c>
      <c r="BA20" s="42">
        <f t="shared" si="15"/>
        <v>36</v>
      </c>
      <c r="BB20" s="43">
        <v>8</v>
      </c>
      <c r="BC20" s="42">
        <f t="shared" si="16"/>
        <v>90</v>
      </c>
      <c r="BD20" s="36"/>
      <c r="BE20" s="84" t="s">
        <v>112</v>
      </c>
      <c r="BF20" s="36"/>
      <c r="BG20" s="44">
        <v>488</v>
      </c>
      <c r="BH20" s="44">
        <v>2791</v>
      </c>
      <c r="BI20" s="44">
        <v>368</v>
      </c>
      <c r="BJ20" s="44">
        <v>2095</v>
      </c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</row>
    <row r="21" spans="1:130" s="49" customFormat="1" x14ac:dyDescent="0.2">
      <c r="A21" s="51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6"/>
      <c r="X21" s="45"/>
      <c r="Y21" s="53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52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</row>
    <row r="22" spans="1:130" x14ac:dyDescent="0.2">
      <c r="A22" s="50"/>
      <c r="B22" s="47"/>
      <c r="C22" s="25"/>
      <c r="D22" s="47"/>
      <c r="E22" s="47"/>
      <c r="F22" s="47"/>
      <c r="G22" s="25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8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36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</row>
    <row r="23" spans="1:130" x14ac:dyDescent="0.2">
      <c r="A23" s="50"/>
      <c r="B23" s="47"/>
      <c r="C23" s="25"/>
      <c r="D23" s="47"/>
      <c r="E23" s="47"/>
      <c r="F23" s="47"/>
      <c r="G23" s="25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8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36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</row>
    <row r="24" spans="1:130" x14ac:dyDescent="0.2">
      <c r="A24" s="50"/>
      <c r="B24" s="47"/>
      <c r="C24" s="25"/>
      <c r="D24" s="47"/>
      <c r="E24" s="47"/>
      <c r="F24" s="47"/>
      <c r="G24" s="2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8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36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</row>
    <row r="25" spans="1:130" x14ac:dyDescent="0.2">
      <c r="A25" s="50"/>
      <c r="B25" s="47"/>
      <c r="C25" s="25"/>
      <c r="D25" s="47"/>
      <c r="E25" s="47"/>
      <c r="F25" s="47"/>
      <c r="G25" s="25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8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36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</row>
    <row r="26" spans="1:130" x14ac:dyDescent="0.2">
      <c r="A26" s="50"/>
      <c r="B26" s="47"/>
      <c r="C26" s="25"/>
      <c r="D26" s="47"/>
      <c r="E26" s="47"/>
      <c r="F26" s="47"/>
      <c r="G26" s="25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8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36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</row>
    <row r="27" spans="1:130" x14ac:dyDescent="0.2">
      <c r="A27" s="50"/>
      <c r="B27" s="47"/>
      <c r="C27" s="25"/>
      <c r="D27" s="47"/>
      <c r="E27" s="47"/>
      <c r="F27" s="47"/>
      <c r="G27" s="25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8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36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</row>
    <row r="28" spans="1:130" x14ac:dyDescent="0.2">
      <c r="A28" s="50"/>
      <c r="B28" s="47"/>
      <c r="C28" s="25"/>
      <c r="D28" s="47"/>
      <c r="E28" s="47"/>
      <c r="F28" s="47"/>
      <c r="G28" s="25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8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36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</row>
    <row r="29" spans="1:130" x14ac:dyDescent="0.2">
      <c r="A29" s="50"/>
      <c r="B29" s="47"/>
      <c r="C29" s="25"/>
      <c r="D29" s="47"/>
      <c r="E29" s="47"/>
      <c r="F29" s="47"/>
      <c r="G29" s="25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8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36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</row>
    <row r="30" spans="1:130" x14ac:dyDescent="0.2">
      <c r="A30" s="50"/>
      <c r="B30" s="47"/>
      <c r="C30" s="25"/>
      <c r="D30" s="47"/>
      <c r="E30" s="47"/>
      <c r="F30" s="47"/>
      <c r="G30" s="25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8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36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</row>
    <row r="31" spans="1:130" x14ac:dyDescent="0.2">
      <c r="A31" s="50"/>
      <c r="B31" s="47"/>
      <c r="C31" s="25"/>
      <c r="D31" s="47"/>
      <c r="E31" s="47"/>
      <c r="F31" s="47"/>
      <c r="G31" s="25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8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36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</row>
    <row r="32" spans="1:130" x14ac:dyDescent="0.2">
      <c r="A32" s="50"/>
      <c r="B32" s="47"/>
      <c r="C32" s="25"/>
      <c r="D32" s="47"/>
      <c r="E32" s="47"/>
      <c r="F32" s="47"/>
      <c r="G32" s="25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8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36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</row>
    <row r="33" spans="1:124" x14ac:dyDescent="0.2">
      <c r="A33" s="50"/>
      <c r="B33" s="47"/>
      <c r="C33" s="25"/>
      <c r="D33" s="47"/>
      <c r="E33" s="47"/>
      <c r="F33" s="47"/>
      <c r="G33" s="25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8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36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</row>
    <row r="34" spans="1:124" x14ac:dyDescent="0.2">
      <c r="A34" s="50"/>
      <c r="B34" s="47"/>
      <c r="C34" s="25"/>
      <c r="D34" s="47"/>
      <c r="E34" s="47"/>
      <c r="F34" s="47"/>
      <c r="G34" s="25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8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36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</row>
    <row r="35" spans="1:124" x14ac:dyDescent="0.2">
      <c r="A35" s="50"/>
      <c r="B35" s="47"/>
      <c r="C35" s="25"/>
      <c r="D35" s="47"/>
      <c r="E35" s="47"/>
      <c r="F35" s="47"/>
      <c r="G35" s="25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8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36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</row>
    <row r="36" spans="1:124" x14ac:dyDescent="0.2">
      <c r="A36" s="50"/>
      <c r="B36" s="47"/>
      <c r="C36" s="25"/>
      <c r="D36" s="47"/>
      <c r="E36" s="47"/>
      <c r="F36" s="47"/>
      <c r="G36" s="25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8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36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</row>
    <row r="37" spans="1:124" x14ac:dyDescent="0.2">
      <c r="A37" s="50"/>
      <c r="B37" s="47"/>
      <c r="C37" s="25"/>
      <c r="D37" s="47"/>
      <c r="E37" s="47"/>
      <c r="F37" s="47"/>
      <c r="G37" s="25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8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36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</row>
    <row r="38" spans="1:124" x14ac:dyDescent="0.2">
      <c r="A38" s="50"/>
      <c r="B38" s="47"/>
      <c r="C38" s="25"/>
      <c r="D38" s="47"/>
      <c r="E38" s="47"/>
      <c r="F38" s="47"/>
      <c r="G38" s="25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8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36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</row>
    <row r="39" spans="1:124" x14ac:dyDescent="0.2">
      <c r="A39" s="50"/>
      <c r="B39" s="47"/>
      <c r="C39" s="25"/>
      <c r="D39" s="47"/>
      <c r="E39" s="47"/>
      <c r="F39" s="47"/>
      <c r="G39" s="25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8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36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</row>
    <row r="40" spans="1:124" x14ac:dyDescent="0.2">
      <c r="A40" s="50"/>
      <c r="B40" s="47"/>
      <c r="C40" s="25"/>
      <c r="D40" s="47"/>
      <c r="E40" s="47"/>
      <c r="F40" s="47"/>
      <c r="G40" s="25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8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36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</row>
    <row r="41" spans="1:124" x14ac:dyDescent="0.2">
      <c r="A41" s="50"/>
      <c r="B41" s="47"/>
      <c r="C41" s="25"/>
      <c r="D41" s="47"/>
      <c r="E41" s="47"/>
      <c r="F41" s="47"/>
      <c r="G41" s="25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8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36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</row>
    <row r="42" spans="1:124" x14ac:dyDescent="0.2">
      <c r="A42" s="50"/>
      <c r="B42" s="47"/>
      <c r="C42" s="25"/>
      <c r="D42" s="47"/>
      <c r="E42" s="47"/>
      <c r="F42" s="47"/>
      <c r="G42" s="25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8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36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</row>
    <row r="43" spans="1:124" x14ac:dyDescent="0.2">
      <c r="A43" s="50"/>
      <c r="B43" s="47"/>
      <c r="C43" s="25"/>
      <c r="D43" s="47"/>
      <c r="E43" s="47"/>
      <c r="F43" s="47"/>
      <c r="G43" s="25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8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36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</row>
    <row r="44" spans="1:124" x14ac:dyDescent="0.2">
      <c r="A44" s="50"/>
      <c r="B44" s="47"/>
      <c r="C44" s="25"/>
      <c r="D44" s="47"/>
      <c r="E44" s="47"/>
      <c r="F44" s="47"/>
      <c r="G44" s="25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8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36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</row>
    <row r="45" spans="1:124" x14ac:dyDescent="0.2">
      <c r="A45" s="50"/>
      <c r="B45" s="47"/>
      <c r="C45" s="25"/>
      <c r="D45" s="47"/>
      <c r="E45" s="47"/>
      <c r="F45" s="47"/>
      <c r="G45" s="25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8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36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</row>
    <row r="46" spans="1:124" x14ac:dyDescent="0.2">
      <c r="A46" s="50"/>
      <c r="B46" s="47"/>
      <c r="C46" s="25"/>
      <c r="D46" s="47"/>
      <c r="E46" s="47"/>
      <c r="F46" s="47"/>
      <c r="G46" s="25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8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36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</row>
    <row r="47" spans="1:124" x14ac:dyDescent="0.2">
      <c r="A47" s="50"/>
      <c r="B47" s="47"/>
      <c r="C47" s="25"/>
      <c r="D47" s="47"/>
      <c r="E47" s="47"/>
      <c r="F47" s="47"/>
      <c r="G47" s="25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8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36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</row>
    <row r="48" spans="1:124" x14ac:dyDescent="0.2">
      <c r="A48" s="50"/>
      <c r="B48" s="47"/>
      <c r="C48" s="25"/>
      <c r="D48" s="47"/>
      <c r="E48" s="47"/>
      <c r="F48" s="47"/>
      <c r="G48" s="25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8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36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</row>
    <row r="49" spans="1:124" x14ac:dyDescent="0.2">
      <c r="A49" s="50"/>
      <c r="B49" s="47"/>
      <c r="C49" s="25"/>
      <c r="D49" s="47"/>
      <c r="E49" s="47"/>
      <c r="F49" s="47"/>
      <c r="G49" s="25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8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36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</row>
    <row r="50" spans="1:124" x14ac:dyDescent="0.2">
      <c r="A50" s="50"/>
      <c r="B50" s="47"/>
      <c r="C50" s="25"/>
      <c r="D50" s="47"/>
      <c r="E50" s="47"/>
      <c r="F50" s="47"/>
      <c r="G50" s="25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8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36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</row>
    <row r="51" spans="1:124" x14ac:dyDescent="0.2">
      <c r="A51" s="50"/>
      <c r="B51" s="47"/>
      <c r="C51" s="25"/>
      <c r="D51" s="47"/>
      <c r="E51" s="47"/>
      <c r="F51" s="47"/>
      <c r="G51" s="25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8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36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</row>
    <row r="52" spans="1:124" x14ac:dyDescent="0.2">
      <c r="A52" s="50"/>
      <c r="B52" s="47"/>
      <c r="C52" s="25"/>
      <c r="D52" s="47"/>
      <c r="E52" s="47"/>
      <c r="F52" s="47"/>
      <c r="G52" s="25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8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36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</row>
    <row r="53" spans="1:124" x14ac:dyDescent="0.2">
      <c r="A53" s="50"/>
      <c r="B53" s="47"/>
      <c r="C53" s="25"/>
      <c r="D53" s="47"/>
      <c r="E53" s="47"/>
      <c r="F53" s="47"/>
      <c r="G53" s="25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8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36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</row>
    <row r="54" spans="1:124" x14ac:dyDescent="0.2">
      <c r="A54" s="50"/>
      <c r="B54" s="47"/>
      <c r="C54" s="25"/>
      <c r="D54" s="47"/>
      <c r="E54" s="47"/>
      <c r="F54" s="47"/>
      <c r="G54" s="25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8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36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</row>
    <row r="55" spans="1:124" x14ac:dyDescent="0.2">
      <c r="A55" s="50"/>
      <c r="B55" s="47"/>
      <c r="C55" s="25"/>
      <c r="D55" s="47"/>
      <c r="E55" s="47"/>
      <c r="F55" s="47"/>
      <c r="G55" s="25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8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36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</row>
    <row r="56" spans="1:124" x14ac:dyDescent="0.2">
      <c r="A56" s="50"/>
      <c r="B56" s="47"/>
      <c r="C56" s="25"/>
      <c r="D56" s="47"/>
      <c r="E56" s="47"/>
      <c r="F56" s="47"/>
      <c r="G56" s="25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8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36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</row>
    <row r="57" spans="1:124" x14ac:dyDescent="0.2">
      <c r="A57" s="50"/>
      <c r="B57" s="47"/>
      <c r="C57" s="25"/>
      <c r="D57" s="47"/>
      <c r="E57" s="47"/>
      <c r="F57" s="47"/>
      <c r="G57" s="25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8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36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</row>
  </sheetData>
  <mergeCells count="28">
    <mergeCell ref="Y6:AE6"/>
    <mergeCell ref="AD8:AE8"/>
    <mergeCell ref="K7:K8"/>
    <mergeCell ref="L7:N7"/>
    <mergeCell ref="R7:S7"/>
    <mergeCell ref="T7:V7"/>
    <mergeCell ref="W7:W8"/>
    <mergeCell ref="Y7:AB7"/>
    <mergeCell ref="AC7:AE7"/>
    <mergeCell ref="AA8:AB8"/>
    <mergeCell ref="O7:Q7"/>
    <mergeCell ref="AJ7:AK7"/>
    <mergeCell ref="AL7:AM7"/>
    <mergeCell ref="AN7:AO7"/>
    <mergeCell ref="AQ6:BC6"/>
    <mergeCell ref="AQ7:AR7"/>
    <mergeCell ref="AS7:AU7"/>
    <mergeCell ref="AV7:AW7"/>
    <mergeCell ref="AX7:AY7"/>
    <mergeCell ref="AZ7:BA7"/>
    <mergeCell ref="BB7:BC7"/>
    <mergeCell ref="I7:I8"/>
    <mergeCell ref="J7:J8"/>
    <mergeCell ref="B7:B8"/>
    <mergeCell ref="C7:C8"/>
    <mergeCell ref="D7:D8"/>
    <mergeCell ref="E7:F7"/>
    <mergeCell ref="G7:H7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3:G972"/>
  <sheetViews>
    <sheetView showGridLines="0" zoomScaleNormal="100" workbookViewId="0">
      <pane ySplit="10" topLeftCell="A11" activePane="bottomLeft" state="frozen"/>
      <selection pane="bottomLeft"/>
    </sheetView>
  </sheetViews>
  <sheetFormatPr defaultColWidth="9" defaultRowHeight="13.2" x14ac:dyDescent="0.2"/>
  <cols>
    <col min="1" max="1" width="9" style="9"/>
    <col min="2" max="2" width="25.6640625" style="9" customWidth="1"/>
    <col min="3" max="4" width="28.109375" style="9" customWidth="1"/>
    <col min="5" max="16384" width="9" style="9"/>
  </cols>
  <sheetData>
    <row r="3" spans="2:7" ht="36.6" x14ac:dyDescent="0.2">
      <c r="B3" s="4" t="s">
        <v>37</v>
      </c>
      <c r="C3" s="4"/>
      <c r="G3" s="4"/>
    </row>
    <row r="4" spans="2:7" ht="36.6" x14ac:dyDescent="0.2">
      <c r="C4" s="4"/>
    </row>
    <row r="5" spans="2:7" ht="36.6" x14ac:dyDescent="0.2">
      <c r="C5" s="4"/>
    </row>
    <row r="6" spans="2:7" ht="36.6" x14ac:dyDescent="0.2">
      <c r="C6" s="4"/>
    </row>
    <row r="11" spans="2:7" ht="28.8" x14ac:dyDescent="0.2">
      <c r="B11" s="10" t="s">
        <v>22</v>
      </c>
      <c r="C11" s="10" t="s">
        <v>23</v>
      </c>
      <c r="D11" s="10" t="s">
        <v>24</v>
      </c>
    </row>
    <row r="12" spans="2:7" ht="14.4" x14ac:dyDescent="0.2">
      <c r="B12" s="11">
        <v>0</v>
      </c>
      <c r="C12" s="12">
        <f>20*LOG(D12)</f>
        <v>0</v>
      </c>
      <c r="D12" s="12">
        <f>1024/(1024-B12)</f>
        <v>1</v>
      </c>
    </row>
    <row r="13" spans="2:7" ht="14.4" x14ac:dyDescent="0.2">
      <c r="B13" s="11">
        <v>1</v>
      </c>
      <c r="C13" s="12">
        <f t="shared" ref="C13:C76" si="0">20*LOG(D13)</f>
        <v>8.4864585530358815E-3</v>
      </c>
      <c r="D13" s="12">
        <f t="shared" ref="D13:D76" si="1">1024/(1024-B13)</f>
        <v>1.0009775171065494</v>
      </c>
    </row>
    <row r="14" spans="2:7" ht="14.4" x14ac:dyDescent="0.2">
      <c r="B14" s="11">
        <v>2</v>
      </c>
      <c r="C14" s="12">
        <f t="shared" si="0"/>
        <v>1.6981216822360021E-2</v>
      </c>
      <c r="D14" s="12">
        <f t="shared" si="1"/>
        <v>1.0019569471624266</v>
      </c>
    </row>
    <row r="15" spans="2:7" ht="14.4" x14ac:dyDescent="0.2">
      <c r="B15" s="11">
        <v>3</v>
      </c>
      <c r="C15" s="12">
        <f t="shared" si="0"/>
        <v>2.5484291058034372E-2</v>
      </c>
      <c r="D15" s="12">
        <f t="shared" si="1"/>
        <v>1.0029382957884427</v>
      </c>
    </row>
    <row r="16" spans="2:7" ht="14.4" x14ac:dyDescent="0.2">
      <c r="B16" s="11">
        <v>4</v>
      </c>
      <c r="C16" s="12">
        <f t="shared" si="0"/>
        <v>3.39956975578877E-2</v>
      </c>
      <c r="D16" s="12">
        <f t="shared" si="1"/>
        <v>1.003921568627451</v>
      </c>
    </row>
    <row r="17" spans="2:4" ht="14.4" x14ac:dyDescent="0.2">
      <c r="B17" s="11">
        <v>5</v>
      </c>
      <c r="C17" s="12">
        <f t="shared" si="0"/>
        <v>4.2515452667710507E-2</v>
      </c>
      <c r="D17" s="12">
        <f t="shared" si="1"/>
        <v>1.0049067713444553</v>
      </c>
    </row>
    <row r="18" spans="2:4" ht="14.4" x14ac:dyDescent="0.2">
      <c r="B18" s="11">
        <v>6</v>
      </c>
      <c r="C18" s="12">
        <f t="shared" si="0"/>
        <v>5.1043572781439589E-2</v>
      </c>
      <c r="D18" s="12">
        <f t="shared" si="1"/>
        <v>1.005893909626719</v>
      </c>
    </row>
    <row r="19" spans="2:4" ht="14.4" x14ac:dyDescent="0.2">
      <c r="B19" s="11">
        <v>7</v>
      </c>
      <c r="C19" s="12">
        <f t="shared" si="0"/>
        <v>5.9580074341347614E-2</v>
      </c>
      <c r="D19" s="12">
        <f t="shared" si="1"/>
        <v>1.0068829891838742</v>
      </c>
    </row>
    <row r="20" spans="2:4" ht="14.4" x14ac:dyDescent="0.2">
      <c r="B20" s="11">
        <v>8</v>
      </c>
      <c r="C20" s="12">
        <f t="shared" si="0"/>
        <v>6.8124973838229921E-2</v>
      </c>
      <c r="D20" s="12">
        <f t="shared" si="1"/>
        <v>1.0078740157480315</v>
      </c>
    </row>
    <row r="21" spans="2:4" ht="14.4" x14ac:dyDescent="0.2">
      <c r="B21" s="11">
        <v>9</v>
      </c>
      <c r="C21" s="12">
        <f t="shared" si="0"/>
        <v>7.6678287811603921E-2</v>
      </c>
      <c r="D21" s="12">
        <f t="shared" si="1"/>
        <v>1.0088669950738915</v>
      </c>
    </row>
    <row r="22" spans="2:4" ht="14.4" x14ac:dyDescent="0.2">
      <c r="B22" s="11">
        <v>10</v>
      </c>
      <c r="C22" s="12">
        <f t="shared" si="0"/>
        <v>8.524003284989605E-2</v>
      </c>
      <c r="D22" s="12">
        <f t="shared" si="1"/>
        <v>1.0098619329388561</v>
      </c>
    </row>
    <row r="23" spans="2:4" ht="14.4" x14ac:dyDescent="0.2">
      <c r="B23" s="11">
        <v>11</v>
      </c>
      <c r="C23" s="12">
        <f t="shared" si="0"/>
        <v>9.3810225590629903E-2</v>
      </c>
      <c r="D23" s="12">
        <f t="shared" si="1"/>
        <v>1.0108588351431391</v>
      </c>
    </row>
    <row r="24" spans="2:4" ht="14.4" x14ac:dyDescent="0.2">
      <c r="B24" s="11">
        <v>12</v>
      </c>
      <c r="C24" s="12">
        <f t="shared" si="0"/>
        <v>0.10238888272063226</v>
      </c>
      <c r="D24" s="12">
        <f t="shared" si="1"/>
        <v>1.0118577075098814</v>
      </c>
    </row>
    <row r="25" spans="2:4" ht="14.4" x14ac:dyDescent="0.2">
      <c r="B25" s="11">
        <v>13</v>
      </c>
      <c r="C25" s="12">
        <f t="shared" si="0"/>
        <v>0.11097602097621745</v>
      </c>
      <c r="D25" s="12">
        <f t="shared" si="1"/>
        <v>1.0128585558852621</v>
      </c>
    </row>
    <row r="26" spans="2:4" ht="14.4" x14ac:dyDescent="0.2">
      <c r="B26" s="11">
        <v>14</v>
      </c>
      <c r="C26" s="12">
        <f t="shared" si="0"/>
        <v>0.11957165714338766</v>
      </c>
      <c r="D26" s="12">
        <f t="shared" si="1"/>
        <v>1.0138613861386139</v>
      </c>
    </row>
    <row r="27" spans="2:4" ht="14.4" x14ac:dyDescent="0.2">
      <c r="B27" s="11">
        <v>15</v>
      </c>
      <c r="C27" s="12">
        <f t="shared" si="0"/>
        <v>0.12817580805802842</v>
      </c>
      <c r="D27" s="12">
        <f t="shared" si="1"/>
        <v>1.0148662041625371</v>
      </c>
    </row>
    <row r="28" spans="2:4" ht="14.4" x14ac:dyDescent="0.2">
      <c r="B28" s="11">
        <v>16</v>
      </c>
      <c r="C28" s="12">
        <f t="shared" si="0"/>
        <v>0.13678849060610884</v>
      </c>
      <c r="D28" s="12">
        <f t="shared" si="1"/>
        <v>1.0158730158730158</v>
      </c>
    </row>
    <row r="29" spans="2:4" ht="14.4" x14ac:dyDescent="0.2">
      <c r="B29" s="11">
        <v>17</v>
      </c>
      <c r="C29" s="12">
        <f t="shared" si="0"/>
        <v>0.14540972172387867</v>
      </c>
      <c r="D29" s="12">
        <f t="shared" si="1"/>
        <v>1.0168818272095332</v>
      </c>
    </row>
    <row r="30" spans="2:4" ht="14.4" x14ac:dyDescent="0.2">
      <c r="B30" s="11">
        <v>18</v>
      </c>
      <c r="C30" s="12">
        <f t="shared" si="0"/>
        <v>0.15403951839806629</v>
      </c>
      <c r="D30" s="12">
        <f t="shared" si="1"/>
        <v>1.0178926441351888</v>
      </c>
    </row>
    <row r="31" spans="2:4" ht="14.4" x14ac:dyDescent="0.2">
      <c r="B31" s="11">
        <v>19</v>
      </c>
      <c r="C31" s="12">
        <f t="shared" si="0"/>
        <v>0.16267789766608498</v>
      </c>
      <c r="D31" s="12">
        <f t="shared" si="1"/>
        <v>1.0189054726368159</v>
      </c>
    </row>
    <row r="32" spans="2:4" ht="14.4" x14ac:dyDescent="0.2">
      <c r="B32" s="11">
        <v>20</v>
      </c>
      <c r="C32" s="12">
        <f t="shared" si="0"/>
        <v>0.17132487661622831</v>
      </c>
      <c r="D32" s="12">
        <f t="shared" si="1"/>
        <v>1.0199203187250996</v>
      </c>
    </row>
    <row r="33" spans="2:4" ht="14.4" x14ac:dyDescent="0.2">
      <c r="B33" s="11">
        <v>21</v>
      </c>
      <c r="C33" s="12">
        <f t="shared" si="0"/>
        <v>0.17998047238787596</v>
      </c>
      <c r="D33" s="12">
        <f t="shared" si="1"/>
        <v>1.0209371884346958</v>
      </c>
    </row>
    <row r="34" spans="2:4" ht="14.4" x14ac:dyDescent="0.2">
      <c r="B34" s="11">
        <v>22</v>
      </c>
      <c r="C34" s="12">
        <f t="shared" si="0"/>
        <v>0.18864470217170004</v>
      </c>
      <c r="D34" s="12">
        <f t="shared" si="1"/>
        <v>1.0219560878243512</v>
      </c>
    </row>
    <row r="35" spans="2:4" ht="14.4" x14ac:dyDescent="0.2">
      <c r="B35" s="11">
        <v>23</v>
      </c>
      <c r="C35" s="12">
        <f t="shared" si="0"/>
        <v>0.1973175832098662</v>
      </c>
      <c r="D35" s="12">
        <f t="shared" si="1"/>
        <v>1.022977022977023</v>
      </c>
    </row>
    <row r="36" spans="2:4" ht="14.4" x14ac:dyDescent="0.2">
      <c r="B36" s="11">
        <v>24</v>
      </c>
      <c r="C36" s="12">
        <f t="shared" si="0"/>
        <v>0.20599913279623921</v>
      </c>
      <c r="D36" s="12">
        <f t="shared" si="1"/>
        <v>1.024</v>
      </c>
    </row>
    <row r="37" spans="2:4" ht="14.4" x14ac:dyDescent="0.2">
      <c r="B37" s="11">
        <v>25</v>
      </c>
      <c r="C37" s="12">
        <f t="shared" si="0"/>
        <v>0.2146893682765928</v>
      </c>
      <c r="D37" s="12">
        <f t="shared" si="1"/>
        <v>1.025025025025025</v>
      </c>
    </row>
    <row r="38" spans="2:4" ht="14.4" x14ac:dyDescent="0.2">
      <c r="B38" s="11">
        <v>26</v>
      </c>
      <c r="C38" s="12">
        <f t="shared" si="0"/>
        <v>0.22338830704881613</v>
      </c>
      <c r="D38" s="12">
        <f t="shared" si="1"/>
        <v>1.0260521042084167</v>
      </c>
    </row>
    <row r="39" spans="2:4" ht="14.4" x14ac:dyDescent="0.2">
      <c r="B39" s="11">
        <v>27</v>
      </c>
      <c r="C39" s="12">
        <f t="shared" si="0"/>
        <v>0.23209596656312464</v>
      </c>
      <c r="D39" s="12">
        <f t="shared" si="1"/>
        <v>1.0270812437311936</v>
      </c>
    </row>
    <row r="40" spans="2:4" ht="14.4" x14ac:dyDescent="0.2">
      <c r="B40" s="11">
        <v>28</v>
      </c>
      <c r="C40" s="12">
        <f t="shared" si="0"/>
        <v>0.24081236432226361</v>
      </c>
      <c r="D40" s="12">
        <f t="shared" si="1"/>
        <v>1.0281124497991967</v>
      </c>
    </row>
    <row r="41" spans="2:4" ht="14.4" x14ac:dyDescent="0.2">
      <c r="B41" s="11">
        <v>29</v>
      </c>
      <c r="C41" s="12">
        <f t="shared" si="0"/>
        <v>0.24953751788173081</v>
      </c>
      <c r="D41" s="12">
        <f t="shared" si="1"/>
        <v>1.0291457286432162</v>
      </c>
    </row>
    <row r="42" spans="2:4" ht="14.4" x14ac:dyDescent="0.2">
      <c r="B42" s="11">
        <v>30</v>
      </c>
      <c r="C42" s="12">
        <f t="shared" si="0"/>
        <v>0.25827144484997355</v>
      </c>
      <c r="D42" s="12">
        <f t="shared" si="1"/>
        <v>1.0301810865191148</v>
      </c>
    </row>
    <row r="43" spans="2:4" ht="14.4" x14ac:dyDescent="0.2">
      <c r="B43" s="11">
        <v>31</v>
      </c>
      <c r="C43" s="12">
        <f t="shared" si="0"/>
        <v>0.26701416288861551</v>
      </c>
      <c r="D43" s="12">
        <f t="shared" si="1"/>
        <v>1.0312185297079557</v>
      </c>
    </row>
    <row r="44" spans="2:4" ht="14.4" x14ac:dyDescent="0.2">
      <c r="B44" s="11">
        <v>32</v>
      </c>
      <c r="C44" s="12">
        <f t="shared" ref="C44" si="2">20*LOG(D44)</f>
        <v>0.27576568971266568</v>
      </c>
      <c r="D44" s="12">
        <f t="shared" si="1"/>
        <v>1.032258064516129</v>
      </c>
    </row>
    <row r="45" spans="2:4" ht="14.4" x14ac:dyDescent="0.2">
      <c r="B45" s="11">
        <v>33</v>
      </c>
      <c r="C45" s="12">
        <f t="shared" si="0"/>
        <v>0.28452604309073254</v>
      </c>
      <c r="D45" s="12">
        <f t="shared" si="1"/>
        <v>1.0332996972754793</v>
      </c>
    </row>
    <row r="46" spans="2:4" ht="14.4" x14ac:dyDescent="0.2">
      <c r="B46" s="11">
        <v>34</v>
      </c>
      <c r="C46" s="12">
        <f t="shared" si="0"/>
        <v>0.29329524084524072</v>
      </c>
      <c r="D46" s="12">
        <f t="shared" si="1"/>
        <v>1.0343434343434343</v>
      </c>
    </row>
    <row r="47" spans="2:4" ht="14.4" x14ac:dyDescent="0.2">
      <c r="B47" s="11">
        <v>35</v>
      </c>
      <c r="C47" s="12">
        <f t="shared" si="0"/>
        <v>0.30207330085265127</v>
      </c>
      <c r="D47" s="12">
        <f t="shared" si="1"/>
        <v>1.0353892821031345</v>
      </c>
    </row>
    <row r="48" spans="2:4" ht="14.4" x14ac:dyDescent="0.2">
      <c r="B48" s="11">
        <v>36</v>
      </c>
      <c r="C48" s="12">
        <f t="shared" si="0"/>
        <v>0.31086024104367671</v>
      </c>
      <c r="D48" s="12">
        <f t="shared" si="1"/>
        <v>1.0364372469635628</v>
      </c>
    </row>
    <row r="49" spans="2:4" ht="14.4" x14ac:dyDescent="0.2">
      <c r="B49" s="11">
        <v>37</v>
      </c>
      <c r="C49" s="12">
        <f t="shared" si="0"/>
        <v>0.31965607940350499</v>
      </c>
      <c r="D49" s="12">
        <f t="shared" si="1"/>
        <v>1.0374873353596759</v>
      </c>
    </row>
    <row r="50" spans="2:4" ht="14.4" x14ac:dyDescent="0.2">
      <c r="B50" s="11">
        <v>38</v>
      </c>
      <c r="C50" s="12">
        <f t="shared" si="0"/>
        <v>0.3284608339720147</v>
      </c>
      <c r="D50" s="12">
        <f t="shared" si="1"/>
        <v>1.0385395537525355</v>
      </c>
    </row>
    <row r="51" spans="2:4" ht="14.4" x14ac:dyDescent="0.2">
      <c r="B51" s="11">
        <v>39</v>
      </c>
      <c r="C51" s="12">
        <f t="shared" si="0"/>
        <v>0.33727452284400483</v>
      </c>
      <c r="D51" s="12">
        <f t="shared" si="1"/>
        <v>1.0395939086294417</v>
      </c>
    </row>
    <row r="52" spans="2:4" ht="14.4" x14ac:dyDescent="0.2">
      <c r="B52" s="11">
        <v>40</v>
      </c>
      <c r="C52" s="12">
        <f t="shared" si="0"/>
        <v>0.34609716416940961</v>
      </c>
      <c r="D52" s="12">
        <f t="shared" si="1"/>
        <v>1.0406504065040652</v>
      </c>
    </row>
    <row r="53" spans="2:4" ht="14.4" x14ac:dyDescent="0.2">
      <c r="B53" s="11">
        <v>41</v>
      </c>
      <c r="C53" s="12">
        <f t="shared" si="0"/>
        <v>0.35492877615352636</v>
      </c>
      <c r="D53" s="12">
        <f t="shared" si="1"/>
        <v>1.0417090539165819</v>
      </c>
    </row>
    <row r="54" spans="2:4" ht="14.4" x14ac:dyDescent="0.2">
      <c r="B54" s="11">
        <v>42</v>
      </c>
      <c r="C54" s="12">
        <f t="shared" si="0"/>
        <v>0.36376937705724482</v>
      </c>
      <c r="D54" s="12">
        <f t="shared" si="1"/>
        <v>1.0427698574338085</v>
      </c>
    </row>
    <row r="55" spans="2:4" ht="14.4" x14ac:dyDescent="0.2">
      <c r="B55" s="11">
        <v>43</v>
      </c>
      <c r="C55" s="12">
        <f t="shared" si="0"/>
        <v>0.37261898519726949</v>
      </c>
      <c r="D55" s="12">
        <f t="shared" si="1"/>
        <v>1.0438328236493375</v>
      </c>
    </row>
    <row r="56" spans="2:4" ht="14.4" x14ac:dyDescent="0.2">
      <c r="B56" s="11">
        <v>44</v>
      </c>
      <c r="C56" s="12">
        <f t="shared" si="0"/>
        <v>0.38147761894634269</v>
      </c>
      <c r="D56" s="12">
        <f t="shared" si="1"/>
        <v>1.0448979591836736</v>
      </c>
    </row>
    <row r="57" spans="2:4" ht="14.4" x14ac:dyDescent="0.2">
      <c r="B57" s="11">
        <v>45</v>
      </c>
      <c r="C57" s="12">
        <f t="shared" si="0"/>
        <v>0.39034529673348278</v>
      </c>
      <c r="D57" s="12">
        <f t="shared" si="1"/>
        <v>1.0459652706843718</v>
      </c>
    </row>
    <row r="58" spans="2:4" ht="14.4" x14ac:dyDescent="0.2">
      <c r="B58" s="11">
        <v>46</v>
      </c>
      <c r="C58" s="12">
        <f t="shared" si="0"/>
        <v>0.39922203704421111</v>
      </c>
      <c r="D58" s="12">
        <f t="shared" si="1"/>
        <v>1.047034764826176</v>
      </c>
    </row>
    <row r="59" spans="2:4" ht="14.4" x14ac:dyDescent="0.2">
      <c r="B59" s="11">
        <v>47</v>
      </c>
      <c r="C59" s="12">
        <f t="shared" si="0"/>
        <v>0.40810785842077779</v>
      </c>
      <c r="D59" s="12">
        <f t="shared" si="1"/>
        <v>1.0481064483111566</v>
      </c>
    </row>
    <row r="60" spans="2:4" ht="14.4" x14ac:dyDescent="0.2">
      <c r="B60" s="11">
        <v>48</v>
      </c>
      <c r="C60" s="12">
        <f t="shared" si="0"/>
        <v>0.41700277946240322</v>
      </c>
      <c r="D60" s="12">
        <f t="shared" si="1"/>
        <v>1.0491803278688525</v>
      </c>
    </row>
    <row r="61" spans="2:4" ht="14.4" x14ac:dyDescent="0.2">
      <c r="B61" s="11">
        <v>49</v>
      </c>
      <c r="C61" s="12">
        <f t="shared" si="0"/>
        <v>0.42590681882550274</v>
      </c>
      <c r="D61" s="12">
        <f t="shared" si="1"/>
        <v>1.0502564102564103</v>
      </c>
    </row>
    <row r="62" spans="2:4" ht="14.4" x14ac:dyDescent="0.2">
      <c r="B62" s="11">
        <v>50</v>
      </c>
      <c r="C62" s="12">
        <f t="shared" si="0"/>
        <v>0.43481999522392878</v>
      </c>
      <c r="D62" s="12">
        <f t="shared" si="1"/>
        <v>1.0513347022587269</v>
      </c>
    </row>
    <row r="63" spans="2:4" ht="14.4" x14ac:dyDescent="0.2">
      <c r="B63" s="11">
        <v>51</v>
      </c>
      <c r="C63" s="12">
        <f t="shared" si="0"/>
        <v>0.443742327429201</v>
      </c>
      <c r="D63" s="12">
        <f t="shared" si="1"/>
        <v>1.052415210688592</v>
      </c>
    </row>
    <row r="64" spans="2:4" ht="14.4" x14ac:dyDescent="0.2">
      <c r="B64" s="11">
        <v>52</v>
      </c>
      <c r="C64" s="12">
        <f t="shared" si="0"/>
        <v>0.4526738342707482</v>
      </c>
      <c r="D64" s="12">
        <f t="shared" si="1"/>
        <v>1.0534979423868314</v>
      </c>
    </row>
    <row r="65" spans="2:4" ht="14.4" x14ac:dyDescent="0.2">
      <c r="B65" s="11">
        <v>53</v>
      </c>
      <c r="C65" s="12">
        <f t="shared" si="0"/>
        <v>0.46161453463614155</v>
      </c>
      <c r="D65" s="12">
        <f t="shared" si="1"/>
        <v>1.054582904222451</v>
      </c>
    </row>
    <row r="66" spans="2:4" ht="14.4" x14ac:dyDescent="0.2">
      <c r="B66" s="11">
        <v>54</v>
      </c>
      <c r="C66" s="12">
        <f t="shared" si="0"/>
        <v>0.47056444747134218</v>
      </c>
      <c r="D66" s="12">
        <f t="shared" si="1"/>
        <v>1.0556701030927835</v>
      </c>
    </row>
    <row r="67" spans="2:4" ht="14.4" x14ac:dyDescent="0.2">
      <c r="B67" s="11">
        <v>55</v>
      </c>
      <c r="C67" s="12">
        <f t="shared" si="0"/>
        <v>0.47952359178093179</v>
      </c>
      <c r="D67" s="12">
        <f t="shared" si="1"/>
        <v>1.0567595459236325</v>
      </c>
    </row>
    <row r="68" spans="2:4" ht="14.4" x14ac:dyDescent="0.2">
      <c r="B68" s="11">
        <v>56</v>
      </c>
      <c r="C68" s="12">
        <f t="shared" si="0"/>
        <v>0.48849198662836596</v>
      </c>
      <c r="D68" s="12">
        <f t="shared" si="1"/>
        <v>1.0578512396694215</v>
      </c>
    </row>
    <row r="69" spans="2:4" ht="14.4" x14ac:dyDescent="0.2">
      <c r="B69" s="11">
        <v>57</v>
      </c>
      <c r="C69" s="12">
        <f t="shared" si="0"/>
        <v>0.49746965113620623</v>
      </c>
      <c r="D69" s="12">
        <f t="shared" si="1"/>
        <v>1.0589451913133403</v>
      </c>
    </row>
    <row r="70" spans="2:4" ht="14.4" x14ac:dyDescent="0.2">
      <c r="B70" s="11">
        <v>58</v>
      </c>
      <c r="C70" s="12">
        <f t="shared" si="0"/>
        <v>0.50645660448637286</v>
      </c>
      <c r="D70" s="12">
        <f t="shared" si="1"/>
        <v>1.0600414078674949</v>
      </c>
    </row>
    <row r="71" spans="2:4" ht="14.4" x14ac:dyDescent="0.2">
      <c r="B71" s="11">
        <v>59</v>
      </c>
      <c r="C71" s="12">
        <f t="shared" si="0"/>
        <v>0.5154528659203873</v>
      </c>
      <c r="D71" s="12">
        <f t="shared" si="1"/>
        <v>1.0611398963730569</v>
      </c>
    </row>
    <row r="72" spans="2:4" ht="14.4" x14ac:dyDescent="0.2">
      <c r="B72" s="11">
        <v>60</v>
      </c>
      <c r="C72" s="12">
        <f t="shared" si="0"/>
        <v>0.52445845473962349</v>
      </c>
      <c r="D72" s="12">
        <f t="shared" si="1"/>
        <v>1.0622406639004149</v>
      </c>
    </row>
    <row r="73" spans="2:4" ht="14.4" x14ac:dyDescent="0.2">
      <c r="B73" s="11">
        <v>61</v>
      </c>
      <c r="C73" s="12">
        <f t="shared" si="0"/>
        <v>0.53347339030554852</v>
      </c>
      <c r="D73" s="12">
        <f t="shared" si="1"/>
        <v>1.063343717549325</v>
      </c>
    </row>
    <row r="74" spans="2:4" ht="14.4" x14ac:dyDescent="0.2">
      <c r="B74" s="11">
        <v>62</v>
      </c>
      <c r="C74" s="12">
        <f t="shared" si="0"/>
        <v>0.54249769203998033</v>
      </c>
      <c r="D74" s="12">
        <f t="shared" si="1"/>
        <v>1.0644490644490645</v>
      </c>
    </row>
    <row r="75" spans="2:4" ht="14.4" x14ac:dyDescent="0.2">
      <c r="B75" s="11">
        <v>63</v>
      </c>
      <c r="C75" s="12">
        <f t="shared" si="0"/>
        <v>0.5515313794253327</v>
      </c>
      <c r="D75" s="12">
        <f t="shared" si="1"/>
        <v>1.0655567117585849</v>
      </c>
    </row>
    <row r="76" spans="2:4" ht="14.4" x14ac:dyDescent="0.2">
      <c r="B76" s="11">
        <v>64</v>
      </c>
      <c r="C76" s="12">
        <f t="shared" si="0"/>
        <v>0.56057447200487065</v>
      </c>
      <c r="D76" s="12">
        <f t="shared" si="1"/>
        <v>1.0666666666666667</v>
      </c>
    </row>
    <row r="77" spans="2:4" ht="14.4" x14ac:dyDescent="0.2">
      <c r="B77" s="11">
        <v>65</v>
      </c>
      <c r="C77" s="12">
        <f t="shared" ref="C77:C140" si="3">20*LOG(D77)</f>
        <v>0.5696269893829673</v>
      </c>
      <c r="D77" s="12">
        <f t="shared" ref="D77:D140" si="4">1024/(1024-B77)</f>
        <v>1.0677789363920751</v>
      </c>
    </row>
    <row r="78" spans="2:4" ht="14.4" x14ac:dyDescent="0.2">
      <c r="B78" s="11">
        <v>66</v>
      </c>
      <c r="C78" s="12">
        <f t="shared" si="3"/>
        <v>0.57868895122534991</v>
      </c>
      <c r="D78" s="12">
        <f t="shared" si="4"/>
        <v>1.068893528183716</v>
      </c>
    </row>
    <row r="79" spans="2:4" ht="14.4" x14ac:dyDescent="0.2">
      <c r="B79" s="11">
        <v>67</v>
      </c>
      <c r="C79" s="12">
        <f t="shared" si="3"/>
        <v>0.58776037725936858</v>
      </c>
      <c r="D79" s="12">
        <f t="shared" si="4"/>
        <v>1.0700104493207943</v>
      </c>
    </row>
    <row r="80" spans="2:4" ht="14.4" x14ac:dyDescent="0.2">
      <c r="B80" s="11">
        <v>68</v>
      </c>
      <c r="C80" s="12">
        <f t="shared" si="3"/>
        <v>0.5968412872742368</v>
      </c>
      <c r="D80" s="12">
        <f t="shared" si="4"/>
        <v>1.0711297071129706</v>
      </c>
    </row>
    <row r="81" spans="2:4" ht="14.4" x14ac:dyDescent="0.2">
      <c r="B81" s="11">
        <v>69</v>
      </c>
      <c r="C81" s="12">
        <f t="shared" si="3"/>
        <v>0.605931701121313</v>
      </c>
      <c r="D81" s="12">
        <f t="shared" si="4"/>
        <v>1.0722513089005237</v>
      </c>
    </row>
    <row r="82" spans="2:4" ht="14.4" x14ac:dyDescent="0.2">
      <c r="B82" s="11">
        <v>70</v>
      </c>
      <c r="C82" s="12">
        <f t="shared" si="3"/>
        <v>0.61503163871433719</v>
      </c>
      <c r="D82" s="12">
        <f t="shared" si="4"/>
        <v>1.0733752620545074</v>
      </c>
    </row>
    <row r="83" spans="2:4" ht="14.4" x14ac:dyDescent="0.2">
      <c r="B83" s="11">
        <v>71</v>
      </c>
      <c r="C83" s="12">
        <f t="shared" si="3"/>
        <v>0.62414112002971112</v>
      </c>
      <c r="D83" s="12">
        <f t="shared" si="4"/>
        <v>1.074501573976915</v>
      </c>
    </row>
    <row r="84" spans="2:4" ht="14.4" x14ac:dyDescent="0.2">
      <c r="B84" s="11">
        <v>72</v>
      </c>
      <c r="C84" s="12">
        <f t="shared" si="3"/>
        <v>0.63326016510675176</v>
      </c>
      <c r="D84" s="12">
        <f t="shared" si="4"/>
        <v>1.0756302521008403</v>
      </c>
    </row>
    <row r="85" spans="2:4" ht="14.4" x14ac:dyDescent="0.2">
      <c r="B85" s="11">
        <v>73</v>
      </c>
      <c r="C85" s="12">
        <f t="shared" si="3"/>
        <v>0.64238879404796012</v>
      </c>
      <c r="D85" s="12">
        <f t="shared" si="4"/>
        <v>1.0767613038906414</v>
      </c>
    </row>
    <row r="86" spans="2:4" ht="14.4" x14ac:dyDescent="0.2">
      <c r="B86" s="11">
        <v>74</v>
      </c>
      <c r="C86" s="12">
        <f t="shared" si="3"/>
        <v>0.65152702701928356</v>
      </c>
      <c r="D86" s="12">
        <f t="shared" si="4"/>
        <v>1.0778947368421052</v>
      </c>
    </row>
    <row r="87" spans="2:4" ht="14.4" x14ac:dyDescent="0.2">
      <c r="B87" s="11">
        <v>75</v>
      </c>
      <c r="C87" s="12">
        <f t="shared" si="3"/>
        <v>0.66067488425038501</v>
      </c>
      <c r="D87" s="12">
        <f t="shared" si="4"/>
        <v>1.0790305584826132</v>
      </c>
    </row>
    <row r="88" spans="2:4" ht="14.4" x14ac:dyDescent="0.2">
      <c r="B88" s="11">
        <v>76</v>
      </c>
      <c r="C88" s="12">
        <f t="shared" si="3"/>
        <v>0.66983238603491313</v>
      </c>
      <c r="D88" s="12">
        <f t="shared" si="4"/>
        <v>1.0801687763713079</v>
      </c>
    </row>
    <row r="89" spans="2:4" ht="14.4" x14ac:dyDescent="0.2">
      <c r="B89" s="11">
        <v>77</v>
      </c>
      <c r="C89" s="12">
        <f t="shared" si="3"/>
        <v>0.67899955273077006</v>
      </c>
      <c r="D89" s="12">
        <f t="shared" si="4"/>
        <v>1.0813093980992607</v>
      </c>
    </row>
    <row r="90" spans="2:4" ht="14.4" x14ac:dyDescent="0.2">
      <c r="B90" s="11">
        <v>78</v>
      </c>
      <c r="C90" s="12">
        <f t="shared" si="3"/>
        <v>0.68817640476038422</v>
      </c>
      <c r="D90" s="12">
        <f t="shared" si="4"/>
        <v>1.0824524312896406</v>
      </c>
    </row>
    <row r="91" spans="2:4" ht="14.4" x14ac:dyDescent="0.2">
      <c r="B91" s="11">
        <v>79</v>
      </c>
      <c r="C91" s="12">
        <f t="shared" si="3"/>
        <v>0.69736296261098063</v>
      </c>
      <c r="D91" s="12">
        <f t="shared" si="4"/>
        <v>1.0835978835978837</v>
      </c>
    </row>
    <row r="92" spans="2:4" ht="14.4" x14ac:dyDescent="0.2">
      <c r="B92" s="11">
        <v>80</v>
      </c>
      <c r="C92" s="12">
        <f t="shared" si="3"/>
        <v>0.7065592468348596</v>
      </c>
      <c r="D92" s="12">
        <f t="shared" si="4"/>
        <v>1.0847457627118644</v>
      </c>
    </row>
    <row r="93" spans="2:4" ht="14.4" x14ac:dyDescent="0.2">
      <c r="B93" s="11">
        <v>81</v>
      </c>
      <c r="C93" s="12">
        <f t="shared" si="3"/>
        <v>0.71576527804967249</v>
      </c>
      <c r="D93" s="12">
        <f t="shared" si="4"/>
        <v>1.085896076352068</v>
      </c>
    </row>
    <row r="94" spans="2:4" ht="14.4" x14ac:dyDescent="0.2">
      <c r="B94" s="11">
        <v>82</v>
      </c>
      <c r="C94" s="12">
        <f t="shared" si="3"/>
        <v>0.72498107693869152</v>
      </c>
      <c r="D94" s="12">
        <f t="shared" si="4"/>
        <v>1.0870488322717622</v>
      </c>
    </row>
    <row r="95" spans="2:4" ht="14.4" x14ac:dyDescent="0.2">
      <c r="B95" s="11">
        <v>83</v>
      </c>
      <c r="C95" s="12">
        <f t="shared" si="3"/>
        <v>0.73420666425110037</v>
      </c>
      <c r="D95" s="12">
        <f t="shared" si="4"/>
        <v>1.0882040382571732</v>
      </c>
    </row>
    <row r="96" spans="2:4" ht="14.4" x14ac:dyDescent="0.2">
      <c r="B96" s="11">
        <v>84</v>
      </c>
      <c r="C96" s="12">
        <f t="shared" si="3"/>
        <v>0.74344206080226605</v>
      </c>
      <c r="D96" s="12">
        <f t="shared" si="4"/>
        <v>1.0893617021276596</v>
      </c>
    </row>
    <row r="97" spans="2:4" ht="14.4" x14ac:dyDescent="0.2">
      <c r="B97" s="11">
        <v>85</v>
      </c>
      <c r="C97" s="12">
        <f t="shared" si="3"/>
        <v>0.75268728747402147</v>
      </c>
      <c r="D97" s="12">
        <f t="shared" si="4"/>
        <v>1.0905218317358893</v>
      </c>
    </row>
    <row r="98" spans="2:4" ht="14.4" x14ac:dyDescent="0.2">
      <c r="B98" s="11">
        <v>86</v>
      </c>
      <c r="C98" s="12">
        <f t="shared" si="3"/>
        <v>0.76194236521494974</v>
      </c>
      <c r="D98" s="12">
        <f t="shared" si="4"/>
        <v>1.091684434968017</v>
      </c>
    </row>
    <row r="99" spans="2:4" ht="14.4" x14ac:dyDescent="0.2">
      <c r="B99" s="11">
        <v>87</v>
      </c>
      <c r="C99" s="12">
        <f t="shared" si="3"/>
        <v>0.77120731504067441</v>
      </c>
      <c r="D99" s="12">
        <f t="shared" si="4"/>
        <v>1.0928495197438635</v>
      </c>
    </row>
    <row r="100" spans="2:4" ht="14.4" x14ac:dyDescent="0.2">
      <c r="B100" s="11">
        <v>88</v>
      </c>
      <c r="C100" s="12">
        <f t="shared" si="3"/>
        <v>0.78048215803413534</v>
      </c>
      <c r="D100" s="12">
        <f t="shared" si="4"/>
        <v>1.0940170940170941</v>
      </c>
    </row>
    <row r="101" spans="2:4" ht="14.4" x14ac:dyDescent="0.2">
      <c r="B101" s="11">
        <v>89</v>
      </c>
      <c r="C101" s="12">
        <f t="shared" si="3"/>
        <v>0.78976691534588372</v>
      </c>
      <c r="D101" s="12">
        <f t="shared" si="4"/>
        <v>1.0951871657754011</v>
      </c>
    </row>
    <row r="102" spans="2:4" ht="14.4" x14ac:dyDescent="0.2">
      <c r="B102" s="11">
        <v>90</v>
      </c>
      <c r="C102" s="12">
        <f t="shared" si="3"/>
        <v>0.79906160819437233</v>
      </c>
      <c r="D102" s="12">
        <f t="shared" si="4"/>
        <v>1.0963597430406853</v>
      </c>
    </row>
    <row r="103" spans="2:4" ht="14.4" x14ac:dyDescent="0.2">
      <c r="B103" s="11">
        <v>91</v>
      </c>
      <c r="C103" s="12">
        <f t="shared" si="3"/>
        <v>0.80836625786624006</v>
      </c>
      <c r="D103" s="12">
        <f t="shared" si="4"/>
        <v>1.097534833869239</v>
      </c>
    </row>
    <row r="104" spans="2:4" ht="14.4" x14ac:dyDescent="0.2">
      <c r="B104" s="11">
        <v>92</v>
      </c>
      <c r="C104" s="12">
        <f t="shared" si="3"/>
        <v>0.81768088571661179</v>
      </c>
      <c r="D104" s="12">
        <f t="shared" si="4"/>
        <v>1.0987124463519313</v>
      </c>
    </row>
    <row r="105" spans="2:4" ht="14.4" x14ac:dyDescent="0.2">
      <c r="B105" s="11">
        <v>93</v>
      </c>
      <c r="C105" s="12">
        <f t="shared" si="3"/>
        <v>0.82700551316938642</v>
      </c>
      <c r="D105" s="12">
        <f t="shared" si="4"/>
        <v>1.0998925886143931</v>
      </c>
    </row>
    <row r="106" spans="2:4" ht="14.4" x14ac:dyDescent="0.2">
      <c r="B106" s="11">
        <v>94</v>
      </c>
      <c r="C106" s="12">
        <f t="shared" si="3"/>
        <v>0.83634016171753678</v>
      </c>
      <c r="D106" s="12">
        <f t="shared" si="4"/>
        <v>1.1010752688172043</v>
      </c>
    </row>
    <row r="107" spans="2:4" ht="14.4" x14ac:dyDescent="0.2">
      <c r="B107" s="11">
        <v>95</v>
      </c>
      <c r="C107" s="12">
        <f t="shared" si="3"/>
        <v>0.84568485292340301</v>
      </c>
      <c r="D107" s="12">
        <f t="shared" si="4"/>
        <v>1.1022604951560817</v>
      </c>
    </row>
    <row r="108" spans="2:4" ht="14.4" x14ac:dyDescent="0.2">
      <c r="B108" s="11">
        <v>96</v>
      </c>
      <c r="C108" s="12">
        <f t="shared" si="3"/>
        <v>0.85503960841899762</v>
      </c>
      <c r="D108" s="12">
        <f t="shared" si="4"/>
        <v>1.103448275862069</v>
      </c>
    </row>
    <row r="109" spans="2:4" ht="14.4" x14ac:dyDescent="0.2">
      <c r="B109" s="11">
        <v>97</v>
      </c>
      <c r="C109" s="12">
        <f t="shared" si="3"/>
        <v>0.86440444990629661</v>
      </c>
      <c r="D109" s="12">
        <f t="shared" si="4"/>
        <v>1.1046386192017259</v>
      </c>
    </row>
    <row r="110" spans="2:4" ht="14.4" x14ac:dyDescent="0.2">
      <c r="B110" s="11">
        <v>98</v>
      </c>
      <c r="C110" s="12">
        <f t="shared" si="3"/>
        <v>0.87377939915755287</v>
      </c>
      <c r="D110" s="12">
        <f t="shared" si="4"/>
        <v>1.1058315334773219</v>
      </c>
    </row>
    <row r="111" spans="2:4" ht="14.4" x14ac:dyDescent="0.2">
      <c r="B111" s="11">
        <v>99</v>
      </c>
      <c r="C111" s="12">
        <f t="shared" si="3"/>
        <v>0.88316447801558695</v>
      </c>
      <c r="D111" s="12">
        <f t="shared" si="4"/>
        <v>1.107027027027027</v>
      </c>
    </row>
    <row r="112" spans="2:4" ht="14.4" x14ac:dyDescent="0.2">
      <c r="B112" s="11">
        <v>100</v>
      </c>
      <c r="C112" s="12">
        <f t="shared" si="3"/>
        <v>0.89255970839410503</v>
      </c>
      <c r="D112" s="12">
        <f t="shared" si="4"/>
        <v>1.1082251082251082</v>
      </c>
    </row>
    <row r="113" spans="2:4" ht="14.4" x14ac:dyDescent="0.2">
      <c r="B113" s="11">
        <v>101</v>
      </c>
      <c r="C113" s="12">
        <f t="shared" si="3"/>
        <v>0.90196511227799747</v>
      </c>
      <c r="D113" s="12">
        <f t="shared" si="4"/>
        <v>1.1094257854821234</v>
      </c>
    </row>
    <row r="114" spans="2:4" ht="14.4" x14ac:dyDescent="0.2">
      <c r="B114" s="11">
        <v>102</v>
      </c>
      <c r="C114" s="12">
        <f t="shared" si="3"/>
        <v>0.91138071172365254</v>
      </c>
      <c r="D114" s="12">
        <f t="shared" si="4"/>
        <v>1.1106290672451193</v>
      </c>
    </row>
    <row r="115" spans="2:4" ht="14.4" x14ac:dyDescent="0.2">
      <c r="B115" s="11">
        <v>103</v>
      </c>
      <c r="C115" s="12">
        <f t="shared" si="3"/>
        <v>0.92080652885926095</v>
      </c>
      <c r="D115" s="12">
        <f t="shared" si="4"/>
        <v>1.1118349619978285</v>
      </c>
    </row>
    <row r="116" spans="2:4" ht="14.4" x14ac:dyDescent="0.2">
      <c r="B116" s="11">
        <v>104</v>
      </c>
      <c r="C116" s="12">
        <f t="shared" si="3"/>
        <v>0.93024258588513375</v>
      </c>
      <c r="D116" s="12">
        <f t="shared" si="4"/>
        <v>1.1130434782608696</v>
      </c>
    </row>
    <row r="117" spans="2:4" ht="14.4" x14ac:dyDescent="0.2">
      <c r="B117" s="11">
        <v>105</v>
      </c>
      <c r="C117" s="12">
        <f t="shared" si="3"/>
        <v>0.93968890507401404</v>
      </c>
      <c r="D117" s="12">
        <f t="shared" si="4"/>
        <v>1.1142546245919478</v>
      </c>
    </row>
    <row r="118" spans="2:4" ht="14.4" x14ac:dyDescent="0.2">
      <c r="B118" s="11">
        <v>106</v>
      </c>
      <c r="C118" s="12">
        <f t="shared" si="3"/>
        <v>0.94914550877139114</v>
      </c>
      <c r="D118" s="12">
        <f t="shared" si="4"/>
        <v>1.1154684095860568</v>
      </c>
    </row>
    <row r="119" spans="2:4" ht="14.4" x14ac:dyDescent="0.2">
      <c r="B119" s="11">
        <v>107</v>
      </c>
      <c r="C119" s="12">
        <f t="shared" si="3"/>
        <v>0.95861241939581765</v>
      </c>
      <c r="D119" s="12">
        <f t="shared" si="4"/>
        <v>1.1166848418756816</v>
      </c>
    </row>
    <row r="120" spans="2:4" ht="14.4" x14ac:dyDescent="0.2">
      <c r="B120" s="11">
        <v>108</v>
      </c>
      <c r="C120" s="12">
        <f t="shared" si="3"/>
        <v>0.96808965943923087</v>
      </c>
      <c r="D120" s="12">
        <f t="shared" si="4"/>
        <v>1.1179039301310043</v>
      </c>
    </row>
    <row r="121" spans="2:4" ht="14.4" x14ac:dyDescent="0.2">
      <c r="B121" s="11">
        <v>109</v>
      </c>
      <c r="C121" s="12">
        <f t="shared" si="3"/>
        <v>0.97757725146727359</v>
      </c>
      <c r="D121" s="12">
        <f t="shared" si="4"/>
        <v>1.1191256830601093</v>
      </c>
    </row>
    <row r="122" spans="2:4" ht="14.4" x14ac:dyDescent="0.2">
      <c r="B122" s="11">
        <v>110</v>
      </c>
      <c r="C122" s="12">
        <f t="shared" si="3"/>
        <v>0.9870752181196103</v>
      </c>
      <c r="D122" s="12">
        <f t="shared" si="4"/>
        <v>1.1203501094091903</v>
      </c>
    </row>
    <row r="123" spans="2:4" ht="14.4" x14ac:dyDescent="0.2">
      <c r="B123" s="11">
        <v>111</v>
      </c>
      <c r="C123" s="12">
        <f t="shared" si="3"/>
        <v>0.99658358211025999</v>
      </c>
      <c r="D123" s="12">
        <f t="shared" si="4"/>
        <v>1.1215772179627601</v>
      </c>
    </row>
    <row r="124" spans="2:4" ht="14.4" x14ac:dyDescent="0.2">
      <c r="B124" s="11">
        <v>112</v>
      </c>
      <c r="C124" s="12">
        <f t="shared" si="3"/>
        <v>1.0061023662279149</v>
      </c>
      <c r="D124" s="12">
        <f t="shared" si="4"/>
        <v>1.1228070175438596</v>
      </c>
    </row>
    <row r="125" spans="2:4" ht="14.4" x14ac:dyDescent="0.2">
      <c r="B125" s="11">
        <v>113</v>
      </c>
      <c r="C125" s="12">
        <f t="shared" si="3"/>
        <v>1.0156315933362745</v>
      </c>
      <c r="D125" s="12">
        <f t="shared" si="4"/>
        <v>1.1240395170142701</v>
      </c>
    </row>
    <row r="126" spans="2:4" ht="14.4" x14ac:dyDescent="0.2">
      <c r="B126" s="11">
        <v>114</v>
      </c>
      <c r="C126" s="12">
        <f t="shared" si="3"/>
        <v>1.0251712863743669</v>
      </c>
      <c r="D126" s="12">
        <f t="shared" si="4"/>
        <v>1.1252747252747253</v>
      </c>
    </row>
    <row r="127" spans="2:4" ht="14.4" x14ac:dyDescent="0.2">
      <c r="B127" s="11">
        <v>115</v>
      </c>
      <c r="C127" s="12">
        <f t="shared" si="3"/>
        <v>1.0347214683568897</v>
      </c>
      <c r="D127" s="12">
        <f t="shared" si="4"/>
        <v>1.1265126512651265</v>
      </c>
    </row>
    <row r="128" spans="2:4" ht="14.4" x14ac:dyDescent="0.2">
      <c r="B128" s="11">
        <v>116</v>
      </c>
      <c r="C128" s="12">
        <f t="shared" si="3"/>
        <v>1.0442821623745377</v>
      </c>
      <c r="D128" s="12">
        <f t="shared" si="4"/>
        <v>1.1277533039647578</v>
      </c>
    </row>
    <row r="129" spans="2:4" ht="14.4" x14ac:dyDescent="0.2">
      <c r="B129" s="11">
        <v>117</v>
      </c>
      <c r="C129" s="12">
        <f t="shared" si="3"/>
        <v>1.053853391594334</v>
      </c>
      <c r="D129" s="12">
        <f t="shared" si="4"/>
        <v>1.1289966923925028</v>
      </c>
    </row>
    <row r="130" spans="2:4" ht="14.4" x14ac:dyDescent="0.2">
      <c r="B130" s="11">
        <v>118</v>
      </c>
      <c r="C130" s="12">
        <f t="shared" si="3"/>
        <v>1.0634351792599777</v>
      </c>
      <c r="D130" s="12">
        <f t="shared" si="4"/>
        <v>1.130242825607064</v>
      </c>
    </row>
    <row r="131" spans="2:4" ht="14.4" x14ac:dyDescent="0.2">
      <c r="B131" s="11">
        <v>119</v>
      </c>
      <c r="C131" s="12">
        <f t="shared" si="3"/>
        <v>1.0730275486921734</v>
      </c>
      <c r="D131" s="12">
        <f t="shared" si="4"/>
        <v>1.1314917127071824</v>
      </c>
    </row>
    <row r="132" spans="2:4" ht="14.4" x14ac:dyDescent="0.2">
      <c r="B132" s="11">
        <v>120</v>
      </c>
      <c r="C132" s="12">
        <f t="shared" si="3"/>
        <v>1.0826305232889726</v>
      </c>
      <c r="D132" s="12">
        <f t="shared" si="4"/>
        <v>1.1327433628318584</v>
      </c>
    </row>
    <row r="133" spans="2:4" ht="14.4" x14ac:dyDescent="0.2">
      <c r="B133" s="11">
        <v>121</v>
      </c>
      <c r="C133" s="12">
        <f t="shared" si="3"/>
        <v>1.0922441265261227</v>
      </c>
      <c r="D133" s="12">
        <f t="shared" si="4"/>
        <v>1.1339977851605758</v>
      </c>
    </row>
    <row r="134" spans="2:4" ht="14.4" x14ac:dyDescent="0.2">
      <c r="B134" s="11">
        <v>122</v>
      </c>
      <c r="C134" s="12">
        <f t="shared" si="3"/>
        <v>1.1018683819574044</v>
      </c>
      <c r="D134" s="12">
        <f t="shared" si="4"/>
        <v>1.1352549889135255</v>
      </c>
    </row>
    <row r="135" spans="2:4" ht="14.4" x14ac:dyDescent="0.2">
      <c r="B135" s="11">
        <v>123</v>
      </c>
      <c r="C135" s="12">
        <f t="shared" si="3"/>
        <v>1.1115033132149796</v>
      </c>
      <c r="D135" s="12">
        <f t="shared" si="4"/>
        <v>1.1365149833518313</v>
      </c>
    </row>
    <row r="136" spans="2:4" ht="14.4" x14ac:dyDescent="0.2">
      <c r="B136" s="11">
        <v>124</v>
      </c>
      <c r="C136" s="12">
        <f t="shared" si="3"/>
        <v>1.1211489440097415</v>
      </c>
      <c r="D136" s="12">
        <f t="shared" si="4"/>
        <v>1.1377777777777778</v>
      </c>
    </row>
    <row r="137" spans="2:4" ht="14.4" x14ac:dyDescent="0.2">
      <c r="B137" s="11">
        <v>125</v>
      </c>
      <c r="C137" s="12">
        <f t="shared" si="3"/>
        <v>1.1308052981316636</v>
      </c>
      <c r="D137" s="12">
        <f t="shared" si="4"/>
        <v>1.1390433815350389</v>
      </c>
    </row>
    <row r="138" spans="2:4" ht="14.4" x14ac:dyDescent="0.2">
      <c r="B138" s="11">
        <v>126</v>
      </c>
      <c r="C138" s="12">
        <f t="shared" si="3"/>
        <v>1.1404723994501513</v>
      </c>
      <c r="D138" s="12">
        <f t="shared" si="4"/>
        <v>1.1403118040089086</v>
      </c>
    </row>
    <row r="139" spans="2:4" ht="14.4" x14ac:dyDescent="0.2">
      <c r="B139" s="11">
        <v>127</v>
      </c>
      <c r="C139" s="12">
        <f t="shared" si="3"/>
        <v>1.1501502719143972</v>
      </c>
      <c r="D139" s="12">
        <f t="shared" si="4"/>
        <v>1.1415830546265329</v>
      </c>
    </row>
    <row r="140" spans="2:4" ht="14.4" x14ac:dyDescent="0.2">
      <c r="B140" s="11">
        <v>128</v>
      </c>
      <c r="C140" s="12">
        <f t="shared" si="3"/>
        <v>1.1598389395537347</v>
      </c>
      <c r="D140" s="12">
        <f t="shared" si="4"/>
        <v>1.1428571428571428</v>
      </c>
    </row>
    <row r="141" spans="2:4" ht="14.4" x14ac:dyDescent="0.2">
      <c r="B141" s="11">
        <v>129</v>
      </c>
      <c r="C141" s="12">
        <f t="shared" ref="C141:C204" si="5">20*LOG(D141)</f>
        <v>1.1695384264779989</v>
      </c>
      <c r="D141" s="12">
        <f t="shared" ref="D141:D204" si="6">1024/(1024-B141)</f>
        <v>1.1441340782122904</v>
      </c>
    </row>
    <row r="142" spans="2:4" ht="14.4" x14ac:dyDescent="0.2">
      <c r="B142" s="11">
        <v>130</v>
      </c>
      <c r="C142" s="12">
        <f t="shared" si="5"/>
        <v>1.1792487568778856</v>
      </c>
      <c r="D142" s="12">
        <f t="shared" si="6"/>
        <v>1.145413870246085</v>
      </c>
    </row>
    <row r="143" spans="2:4" ht="14.4" x14ac:dyDescent="0.2">
      <c r="B143" s="11">
        <v>131</v>
      </c>
      <c r="C143" s="12">
        <f t="shared" si="5"/>
        <v>1.1889699550253106</v>
      </c>
      <c r="D143" s="12">
        <f t="shared" si="6"/>
        <v>1.1466965285554311</v>
      </c>
    </row>
    <row r="144" spans="2:4" ht="14.4" x14ac:dyDescent="0.2">
      <c r="B144" s="11">
        <v>132</v>
      </c>
      <c r="C144" s="12">
        <f t="shared" si="5"/>
        <v>1.1987020452737775</v>
      </c>
      <c r="D144" s="12">
        <f t="shared" si="6"/>
        <v>1.147982062780269</v>
      </c>
    </row>
    <row r="145" spans="2:4" ht="14.4" x14ac:dyDescent="0.2">
      <c r="B145" s="11">
        <v>133</v>
      </c>
      <c r="C145" s="12">
        <f t="shared" si="5"/>
        <v>1.208445052058744</v>
      </c>
      <c r="D145" s="12">
        <f t="shared" si="6"/>
        <v>1.149270482603816</v>
      </c>
    </row>
    <row r="146" spans="2:4" ht="14.4" x14ac:dyDescent="0.2">
      <c r="B146" s="11">
        <v>134</v>
      </c>
      <c r="C146" s="12">
        <f t="shared" si="5"/>
        <v>1.2181989998979841</v>
      </c>
      <c r="D146" s="12">
        <f t="shared" si="6"/>
        <v>1.1505617977528091</v>
      </c>
    </row>
    <row r="147" spans="2:4" ht="14.4" x14ac:dyDescent="0.2">
      <c r="B147" s="11">
        <v>135</v>
      </c>
      <c r="C147" s="12">
        <f t="shared" si="5"/>
        <v>1.227963913391966</v>
      </c>
      <c r="D147" s="12">
        <f t="shared" si="6"/>
        <v>1.1518560179977504</v>
      </c>
    </row>
    <row r="148" spans="2:4" ht="14.4" x14ac:dyDescent="0.2">
      <c r="B148" s="11">
        <v>136</v>
      </c>
      <c r="C148" s="12">
        <f t="shared" si="5"/>
        <v>1.2377398172242187</v>
      </c>
      <c r="D148" s="12">
        <f t="shared" si="6"/>
        <v>1.1531531531531531</v>
      </c>
    </row>
    <row r="149" spans="2:4" ht="14.4" x14ac:dyDescent="0.2">
      <c r="B149" s="11">
        <v>137</v>
      </c>
      <c r="C149" s="12">
        <f t="shared" si="5"/>
        <v>1.2475267361617108</v>
      </c>
      <c r="D149" s="12">
        <f t="shared" si="6"/>
        <v>1.1544532130777903</v>
      </c>
    </row>
    <row r="150" spans="2:4" ht="14.4" x14ac:dyDescent="0.2">
      <c r="B150" s="11">
        <v>138</v>
      </c>
      <c r="C150" s="12">
        <f t="shared" si="5"/>
        <v>1.2573246950552233</v>
      </c>
      <c r="D150" s="12">
        <f t="shared" si="6"/>
        <v>1.1557562076749435</v>
      </c>
    </row>
    <row r="151" spans="2:4" ht="14.4" x14ac:dyDescent="0.2">
      <c r="B151" s="11">
        <v>139</v>
      </c>
      <c r="C151" s="12">
        <f t="shared" si="5"/>
        <v>1.2671337188397307</v>
      </c>
      <c r="D151" s="12">
        <f t="shared" si="6"/>
        <v>1.1570621468926554</v>
      </c>
    </row>
    <row r="152" spans="2:4" ht="14.4" x14ac:dyDescent="0.2">
      <c r="B152" s="11">
        <v>140</v>
      </c>
      <c r="C152" s="12">
        <f t="shared" si="5"/>
        <v>1.2769538325347782</v>
      </c>
      <c r="D152" s="12">
        <f t="shared" si="6"/>
        <v>1.158371040723982</v>
      </c>
    </row>
    <row r="153" spans="2:4" ht="14.4" x14ac:dyDescent="0.2">
      <c r="B153" s="11">
        <v>141</v>
      </c>
      <c r="C153" s="12">
        <f t="shared" si="5"/>
        <v>1.2867850612448679</v>
      </c>
      <c r="D153" s="12">
        <f t="shared" si="6"/>
        <v>1.1596828992072481</v>
      </c>
    </row>
    <row r="154" spans="2:4" ht="14.4" x14ac:dyDescent="0.2">
      <c r="B154" s="11">
        <v>142</v>
      </c>
      <c r="C154" s="12">
        <f t="shared" si="5"/>
        <v>1.2966274301598446</v>
      </c>
      <c r="D154" s="12">
        <f t="shared" si="6"/>
        <v>1.1609977324263039</v>
      </c>
    </row>
    <row r="155" spans="2:4" ht="14.4" x14ac:dyDescent="0.2">
      <c r="B155" s="11">
        <v>143</v>
      </c>
      <c r="C155" s="12">
        <f t="shared" si="5"/>
        <v>1.3064809645552806</v>
      </c>
      <c r="D155" s="12">
        <f t="shared" si="6"/>
        <v>1.1623155505107832</v>
      </c>
    </row>
    <row r="156" spans="2:4" ht="14.4" x14ac:dyDescent="0.2">
      <c r="B156" s="11">
        <v>144</v>
      </c>
      <c r="C156" s="12">
        <f t="shared" si="5"/>
        <v>1.316345689792866</v>
      </c>
      <c r="D156" s="12">
        <f t="shared" si="6"/>
        <v>1.1636363636363636</v>
      </c>
    </row>
    <row r="157" spans="2:4" ht="14.4" x14ac:dyDescent="0.2">
      <c r="B157" s="11">
        <v>145</v>
      </c>
      <c r="C157" s="12">
        <f t="shared" si="5"/>
        <v>1.3262216313208008</v>
      </c>
      <c r="D157" s="12">
        <f t="shared" si="6"/>
        <v>1.1649601820250284</v>
      </c>
    </row>
    <row r="158" spans="2:4" ht="14.4" x14ac:dyDescent="0.2">
      <c r="B158" s="11">
        <v>146</v>
      </c>
      <c r="C158" s="12">
        <f t="shared" si="5"/>
        <v>1.3361088146741873</v>
      </c>
      <c r="D158" s="12">
        <f t="shared" si="6"/>
        <v>1.1662870159453302</v>
      </c>
    </row>
    <row r="159" spans="2:4" ht="14.4" x14ac:dyDescent="0.2">
      <c r="B159" s="11">
        <v>147</v>
      </c>
      <c r="C159" s="12">
        <f t="shared" si="5"/>
        <v>1.3460072654754289</v>
      </c>
      <c r="D159" s="12">
        <f t="shared" si="6"/>
        <v>1.1676168757126568</v>
      </c>
    </row>
    <row r="160" spans="2:4" ht="14.4" x14ac:dyDescent="0.2">
      <c r="B160" s="11">
        <v>148</v>
      </c>
      <c r="C160" s="12">
        <f t="shared" si="5"/>
        <v>1.355917009434624</v>
      </c>
      <c r="D160" s="12">
        <f t="shared" si="6"/>
        <v>1.1689497716894977</v>
      </c>
    </row>
    <row r="161" spans="2:4" ht="14.4" x14ac:dyDescent="0.2">
      <c r="B161" s="11">
        <v>149</v>
      </c>
      <c r="C161" s="12">
        <f t="shared" si="5"/>
        <v>1.3658380723499746</v>
      </c>
      <c r="D161" s="12">
        <f t="shared" si="6"/>
        <v>1.1702857142857144</v>
      </c>
    </row>
    <row r="162" spans="2:4" ht="14.4" x14ac:dyDescent="0.2">
      <c r="B162" s="11">
        <v>150</v>
      </c>
      <c r="C162" s="12">
        <f t="shared" si="5"/>
        <v>1.3757704801081783</v>
      </c>
      <c r="D162" s="12">
        <f t="shared" si="6"/>
        <v>1.1716247139588101</v>
      </c>
    </row>
    <row r="163" spans="2:4" ht="14.4" x14ac:dyDescent="0.2">
      <c r="B163" s="11">
        <v>151</v>
      </c>
      <c r="C163" s="12">
        <f t="shared" si="5"/>
        <v>1.3857142586848448</v>
      </c>
      <c r="D163" s="12">
        <f t="shared" si="6"/>
        <v>1.1729667812142039</v>
      </c>
    </row>
    <row r="164" spans="2:4" ht="14.4" x14ac:dyDescent="0.2">
      <c r="B164" s="11">
        <v>152</v>
      </c>
      <c r="C164" s="12">
        <f t="shared" si="5"/>
        <v>1.395669434144895</v>
      </c>
      <c r="D164" s="12">
        <f t="shared" si="6"/>
        <v>1.1743119266055047</v>
      </c>
    </row>
    <row r="165" spans="2:4" ht="14.4" x14ac:dyDescent="0.2">
      <c r="B165" s="11">
        <v>153</v>
      </c>
      <c r="C165" s="12">
        <f t="shared" si="5"/>
        <v>1.4056360326429751</v>
      </c>
      <c r="D165" s="12">
        <f t="shared" si="6"/>
        <v>1.1756601607347876</v>
      </c>
    </row>
    <row r="166" spans="2:4" ht="14.4" x14ac:dyDescent="0.2">
      <c r="B166" s="11">
        <v>154</v>
      </c>
      <c r="C166" s="12">
        <f t="shared" si="5"/>
        <v>1.4156140804238684</v>
      </c>
      <c r="D166" s="12">
        <f t="shared" si="6"/>
        <v>1.1770114942528735</v>
      </c>
    </row>
    <row r="167" spans="2:4" ht="14.4" x14ac:dyDescent="0.2">
      <c r="B167" s="11">
        <v>155</v>
      </c>
      <c r="C167" s="12">
        <f t="shared" si="5"/>
        <v>1.4256036038229096</v>
      </c>
      <c r="D167" s="12">
        <f t="shared" si="6"/>
        <v>1.1783659378596087</v>
      </c>
    </row>
    <row r="168" spans="2:4" ht="14.4" x14ac:dyDescent="0.2">
      <c r="B168" s="11">
        <v>156</v>
      </c>
      <c r="C168" s="12">
        <f t="shared" si="5"/>
        <v>1.4356046292664009</v>
      </c>
      <c r="D168" s="12">
        <f t="shared" si="6"/>
        <v>1.1797235023041475</v>
      </c>
    </row>
    <row r="169" spans="2:4" ht="14.4" x14ac:dyDescent="0.2">
      <c r="B169" s="11">
        <v>157</v>
      </c>
      <c r="C169" s="12">
        <f t="shared" si="5"/>
        <v>1.4456171832720335</v>
      </c>
      <c r="D169" s="12">
        <f t="shared" si="6"/>
        <v>1.1810841983852365</v>
      </c>
    </row>
    <row r="170" spans="2:4" ht="14.4" x14ac:dyDescent="0.2">
      <c r="B170" s="11">
        <v>158</v>
      </c>
      <c r="C170" s="12">
        <f t="shared" si="5"/>
        <v>1.4556412924493061</v>
      </c>
      <c r="D170" s="12">
        <f t="shared" si="6"/>
        <v>1.1824480369515011</v>
      </c>
    </row>
    <row r="171" spans="2:4" ht="14.4" x14ac:dyDescent="0.2">
      <c r="B171" s="11">
        <v>159</v>
      </c>
      <c r="C171" s="12">
        <f t="shared" si="5"/>
        <v>1.4656769834999552</v>
      </c>
      <c r="D171" s="12">
        <f t="shared" si="6"/>
        <v>1.1838150289017342</v>
      </c>
    </row>
    <row r="172" spans="2:4" ht="14.4" x14ac:dyDescent="0.2">
      <c r="B172" s="11">
        <v>160</v>
      </c>
      <c r="C172" s="12">
        <f t="shared" si="5"/>
        <v>1.4757242832183728</v>
      </c>
      <c r="D172" s="12">
        <f t="shared" si="6"/>
        <v>1.1851851851851851</v>
      </c>
    </row>
    <row r="173" spans="2:4" ht="14.4" x14ac:dyDescent="0.2">
      <c r="B173" s="11">
        <v>161</v>
      </c>
      <c r="C173" s="12">
        <f t="shared" si="5"/>
        <v>1.485783218492047</v>
      </c>
      <c r="D173" s="12">
        <f t="shared" si="6"/>
        <v>1.186558516801854</v>
      </c>
    </row>
    <row r="174" spans="2:4" ht="14.4" x14ac:dyDescent="0.2">
      <c r="B174" s="11">
        <v>162</v>
      </c>
      <c r="C174" s="12">
        <f t="shared" si="5"/>
        <v>1.4958538163019828</v>
      </c>
      <c r="D174" s="12">
        <f t="shared" si="6"/>
        <v>1.1879350348027842</v>
      </c>
    </row>
    <row r="175" spans="2:4" ht="14.4" x14ac:dyDescent="0.2">
      <c r="B175" s="11">
        <v>163</v>
      </c>
      <c r="C175" s="12">
        <f t="shared" si="5"/>
        <v>1.505936103723144</v>
      </c>
      <c r="D175" s="12">
        <f t="shared" si="6"/>
        <v>1.18931475029036</v>
      </c>
    </row>
    <row r="176" spans="2:4" ht="14.4" x14ac:dyDescent="0.2">
      <c r="B176" s="11">
        <v>164</v>
      </c>
      <c r="C176" s="12">
        <f t="shared" si="5"/>
        <v>1.5160301079248844</v>
      </c>
      <c r="D176" s="12">
        <f t="shared" si="6"/>
        <v>1.1906976744186046</v>
      </c>
    </row>
    <row r="177" spans="1:4" ht="14.4" x14ac:dyDescent="0.2">
      <c r="B177" s="11">
        <v>165</v>
      </c>
      <c r="C177" s="12">
        <f t="shared" si="5"/>
        <v>1.5261358561713929</v>
      </c>
      <c r="D177" s="12">
        <f t="shared" si="6"/>
        <v>1.1920838183934808</v>
      </c>
    </row>
    <row r="178" spans="1:4" ht="14.4" x14ac:dyDescent="0.2">
      <c r="B178" s="11">
        <v>166</v>
      </c>
      <c r="C178" s="12">
        <f t="shared" si="5"/>
        <v>1.5362533758221302</v>
      </c>
      <c r="D178" s="12">
        <f t="shared" si="6"/>
        <v>1.1934731934731935</v>
      </c>
    </row>
    <row r="179" spans="1:4" ht="14.4" x14ac:dyDescent="0.2">
      <c r="B179" s="11">
        <v>167</v>
      </c>
      <c r="C179" s="12">
        <f t="shared" si="5"/>
        <v>1.5463826943322752</v>
      </c>
      <c r="D179" s="12">
        <f t="shared" si="6"/>
        <v>1.1948658109684946</v>
      </c>
    </row>
    <row r="180" spans="1:4" ht="14.4" x14ac:dyDescent="0.2">
      <c r="B180" s="11">
        <v>168</v>
      </c>
      <c r="C180" s="12">
        <f t="shared" si="5"/>
        <v>1.5565238392531739</v>
      </c>
      <c r="D180" s="12">
        <f t="shared" si="6"/>
        <v>1.1962616822429906</v>
      </c>
    </row>
    <row r="181" spans="1:4" ht="14.4" x14ac:dyDescent="0.2">
      <c r="B181" s="11">
        <v>169</v>
      </c>
      <c r="C181" s="12">
        <f t="shared" si="5"/>
        <v>1.5666768382327865</v>
      </c>
      <c r="D181" s="12">
        <f t="shared" si="6"/>
        <v>1.1976608187134503</v>
      </c>
    </row>
    <row r="182" spans="1:4" ht="14.4" x14ac:dyDescent="0.2">
      <c r="B182" s="11">
        <v>170</v>
      </c>
      <c r="C182" s="12">
        <f t="shared" si="5"/>
        <v>1.5768417190161379</v>
      </c>
      <c r="D182" s="12">
        <f t="shared" si="6"/>
        <v>1.1990632318501171</v>
      </c>
    </row>
    <row r="183" spans="1:4" ht="14.4" x14ac:dyDescent="0.2">
      <c r="B183" s="11">
        <v>171</v>
      </c>
      <c r="C183" s="12">
        <f t="shared" si="5"/>
        <v>1.5870185094457778</v>
      </c>
      <c r="D183" s="12">
        <f t="shared" si="6"/>
        <v>1.2004689331770222</v>
      </c>
    </row>
    <row r="184" spans="1:4" ht="14.4" x14ac:dyDescent="0.2">
      <c r="B184" s="11">
        <v>172</v>
      </c>
      <c r="C184" s="12">
        <f t="shared" si="5"/>
        <v>1.597207237462237</v>
      </c>
      <c r="D184" s="12">
        <f t="shared" si="6"/>
        <v>1.2018779342723005</v>
      </c>
    </row>
    <row r="185" spans="1:4" ht="14.4" x14ac:dyDescent="0.2">
      <c r="B185" s="11">
        <v>173</v>
      </c>
      <c r="C185" s="12">
        <f t="shared" si="5"/>
        <v>1.6074079311044811</v>
      </c>
      <c r="D185" s="12">
        <f t="shared" si="6"/>
        <v>1.2032902467685076</v>
      </c>
    </row>
    <row r="186" spans="1:4" ht="14.4" x14ac:dyDescent="0.2">
      <c r="B186" s="11">
        <v>174</v>
      </c>
      <c r="C186" s="12">
        <f t="shared" si="5"/>
        <v>1.6176206185103836</v>
      </c>
      <c r="D186" s="12">
        <f t="shared" si="6"/>
        <v>1.2047058823529411</v>
      </c>
    </row>
    <row r="187" spans="1:4" ht="14.4" x14ac:dyDescent="0.2">
      <c r="B187" s="11">
        <v>175</v>
      </c>
      <c r="C187" s="12">
        <f t="shared" si="5"/>
        <v>1.6278453279171852</v>
      </c>
      <c r="D187" s="12">
        <f t="shared" si="6"/>
        <v>1.2061248527679622</v>
      </c>
    </row>
    <row r="188" spans="1:4" ht="14.4" x14ac:dyDescent="0.2">
      <c r="B188" s="11">
        <v>176</v>
      </c>
      <c r="C188" s="12">
        <f t="shared" si="5"/>
        <v>1.6380820876619624</v>
      </c>
      <c r="D188" s="12">
        <f t="shared" si="6"/>
        <v>1.2075471698113207</v>
      </c>
    </row>
    <row r="189" spans="1:4" ht="14.4" x14ac:dyDescent="0.2">
      <c r="B189" s="11">
        <v>177</v>
      </c>
      <c r="C189" s="12">
        <f t="shared" si="5"/>
        <v>1.6483309261821002</v>
      </c>
      <c r="D189" s="12">
        <f t="shared" si="6"/>
        <v>1.2089728453364816</v>
      </c>
    </row>
    <row r="190" spans="1:4" ht="14.4" x14ac:dyDescent="0.2">
      <c r="B190" s="11">
        <v>178</v>
      </c>
      <c r="C190" s="12">
        <f t="shared" si="5"/>
        <v>1.658591872015768</v>
      </c>
      <c r="D190" s="12">
        <f t="shared" si="6"/>
        <v>1.2104018912529551</v>
      </c>
    </row>
    <row r="191" spans="1:4" ht="14.4" x14ac:dyDescent="0.2">
      <c r="B191" s="11">
        <v>179</v>
      </c>
      <c r="C191" s="12">
        <f t="shared" si="5"/>
        <v>1.6688649538023923</v>
      </c>
      <c r="D191" s="12">
        <f t="shared" si="6"/>
        <v>1.2118343195266272</v>
      </c>
    </row>
    <row r="192" spans="1:4" ht="14.4" x14ac:dyDescent="0.2">
      <c r="A192" s="13"/>
      <c r="B192" s="11">
        <v>180</v>
      </c>
      <c r="C192" s="12">
        <f t="shared" si="5"/>
        <v>1.6791502002831384</v>
      </c>
      <c r="D192" s="12">
        <f t="shared" si="6"/>
        <v>1.2132701421800949</v>
      </c>
    </row>
    <row r="193" spans="2:4" ht="14.4" x14ac:dyDescent="0.2">
      <c r="B193" s="11">
        <v>181</v>
      </c>
      <c r="C193" s="12">
        <f t="shared" si="5"/>
        <v>1.6894476403013932</v>
      </c>
      <c r="D193" s="12">
        <f t="shared" si="6"/>
        <v>1.2147093712930013</v>
      </c>
    </row>
    <row r="194" spans="2:4" ht="14.4" x14ac:dyDescent="0.2">
      <c r="B194" s="11">
        <v>182</v>
      </c>
      <c r="C194" s="12">
        <f t="shared" si="5"/>
        <v>1.6997573028032495</v>
      </c>
      <c r="D194" s="12">
        <f t="shared" si="6"/>
        <v>1.2161520190023754</v>
      </c>
    </row>
    <row r="195" spans="2:4" ht="14.4" x14ac:dyDescent="0.2">
      <c r="B195" s="11">
        <v>183</v>
      </c>
      <c r="C195" s="12">
        <f t="shared" si="5"/>
        <v>1.7100792168379946</v>
      </c>
      <c r="D195" s="12">
        <f t="shared" si="6"/>
        <v>1.2175980975029725</v>
      </c>
    </row>
    <row r="196" spans="2:4" ht="14.4" x14ac:dyDescent="0.2">
      <c r="B196" s="11">
        <v>184</v>
      </c>
      <c r="C196" s="12">
        <f t="shared" si="5"/>
        <v>1.7204134115586067</v>
      </c>
      <c r="D196" s="12">
        <f t="shared" si="6"/>
        <v>1.2190476190476192</v>
      </c>
    </row>
    <row r="197" spans="2:4" ht="14.4" x14ac:dyDescent="0.2">
      <c r="B197" s="11">
        <v>185</v>
      </c>
      <c r="C197" s="12">
        <f t="shared" si="5"/>
        <v>1.7307599162222331</v>
      </c>
      <c r="D197" s="12">
        <f t="shared" si="6"/>
        <v>1.2205005959475566</v>
      </c>
    </row>
    <row r="198" spans="2:4" ht="14.4" x14ac:dyDescent="0.2">
      <c r="B198" s="11">
        <v>186</v>
      </c>
      <c r="C198" s="12">
        <f t="shared" si="5"/>
        <v>1.7411187601907094</v>
      </c>
      <c r="D198" s="12">
        <f t="shared" si="6"/>
        <v>1.2219570405727924</v>
      </c>
    </row>
    <row r="199" spans="2:4" ht="14.4" x14ac:dyDescent="0.2">
      <c r="B199" s="11">
        <v>187</v>
      </c>
      <c r="C199" s="12">
        <f t="shared" si="5"/>
        <v>1.7514899729310387</v>
      </c>
      <c r="D199" s="12">
        <f t="shared" si="6"/>
        <v>1.2234169653524491</v>
      </c>
    </row>
    <row r="200" spans="2:4" ht="14.4" x14ac:dyDescent="0.2">
      <c r="B200" s="11">
        <v>188</v>
      </c>
      <c r="C200" s="12">
        <f t="shared" si="5"/>
        <v>1.7618735840159108</v>
      </c>
      <c r="D200" s="12">
        <f t="shared" si="6"/>
        <v>1.2248803827751196</v>
      </c>
    </row>
    <row r="201" spans="2:4" ht="14.4" x14ac:dyDescent="0.2">
      <c r="B201" s="11">
        <v>189</v>
      </c>
      <c r="C201" s="12">
        <f t="shared" si="5"/>
        <v>1.7722696231241972</v>
      </c>
      <c r="D201" s="12">
        <f t="shared" si="6"/>
        <v>1.2263473053892215</v>
      </c>
    </row>
    <row r="202" spans="2:4" ht="14.4" x14ac:dyDescent="0.2">
      <c r="B202" s="11">
        <v>190</v>
      </c>
      <c r="C202" s="12">
        <f t="shared" si="5"/>
        <v>1.7826781200414643</v>
      </c>
      <c r="D202" s="12">
        <f t="shared" si="6"/>
        <v>1.2278177458033572</v>
      </c>
    </row>
    <row r="203" spans="2:4" ht="14.4" x14ac:dyDescent="0.2">
      <c r="B203" s="11">
        <v>191</v>
      </c>
      <c r="C203" s="12">
        <f t="shared" si="5"/>
        <v>1.7930991046604867</v>
      </c>
      <c r="D203" s="12">
        <f t="shared" si="6"/>
        <v>1.2292917166866746</v>
      </c>
    </row>
    <row r="204" spans="2:4" ht="14.4" x14ac:dyDescent="0.2">
      <c r="B204" s="11">
        <v>192</v>
      </c>
      <c r="C204" s="12">
        <f t="shared" si="5"/>
        <v>1.8035326069817605</v>
      </c>
      <c r="D204" s="12">
        <f t="shared" si="6"/>
        <v>1.2307692307692308</v>
      </c>
    </row>
    <row r="205" spans="2:4" ht="14.4" x14ac:dyDescent="0.2">
      <c r="B205" s="11">
        <v>193</v>
      </c>
      <c r="C205" s="12">
        <f t="shared" ref="C205:C236" si="7">20*LOG(D205)</f>
        <v>1.8139786571140195</v>
      </c>
      <c r="D205" s="12">
        <f t="shared" ref="D205:D268" si="8">1024/(1024-B205)</f>
        <v>1.2322503008423586</v>
      </c>
    </row>
    <row r="206" spans="2:4" ht="14.4" x14ac:dyDescent="0.2">
      <c r="B206" s="11">
        <v>194</v>
      </c>
      <c r="C206" s="12">
        <f t="shared" si="7"/>
        <v>1.8244372852747617</v>
      </c>
      <c r="D206" s="12">
        <f t="shared" si="8"/>
        <v>1.2337349397590363</v>
      </c>
    </row>
    <row r="207" spans="2:4" ht="14.4" x14ac:dyDescent="0.2">
      <c r="B207" s="11">
        <v>195</v>
      </c>
      <c r="C207" s="12">
        <f t="shared" si="7"/>
        <v>1.8349085217907675</v>
      </c>
      <c r="D207" s="12">
        <f t="shared" si="8"/>
        <v>1.2352231604342581</v>
      </c>
    </row>
    <row r="208" spans="2:4" ht="14.4" x14ac:dyDescent="0.2">
      <c r="B208" s="11">
        <v>196</v>
      </c>
      <c r="C208" s="12">
        <f t="shared" si="7"/>
        <v>1.8453923970986357</v>
      </c>
      <c r="D208" s="12">
        <f t="shared" si="8"/>
        <v>1.2367149758454106</v>
      </c>
    </row>
    <row r="209" spans="2:4" ht="14.4" x14ac:dyDescent="0.2">
      <c r="B209" s="11">
        <v>197</v>
      </c>
      <c r="C209" s="12">
        <f t="shared" si="7"/>
        <v>1.8558889417453053</v>
      </c>
      <c r="D209" s="12">
        <f t="shared" si="8"/>
        <v>1.2382103990326481</v>
      </c>
    </row>
    <row r="210" spans="2:4" ht="14.4" x14ac:dyDescent="0.2">
      <c r="B210" s="11">
        <v>198</v>
      </c>
      <c r="C210" s="12">
        <f t="shared" si="7"/>
        <v>1.866398186388595</v>
      </c>
      <c r="D210" s="12">
        <f t="shared" si="8"/>
        <v>1.2397094430992737</v>
      </c>
    </row>
    <row r="211" spans="2:4" ht="14.4" x14ac:dyDescent="0.2">
      <c r="B211" s="11">
        <v>199</v>
      </c>
      <c r="C211" s="12">
        <f t="shared" si="7"/>
        <v>1.8769201617977374</v>
      </c>
      <c r="D211" s="12">
        <f t="shared" si="8"/>
        <v>1.2412121212121212</v>
      </c>
    </row>
    <row r="212" spans="2:4" ht="14.4" x14ac:dyDescent="0.2">
      <c r="B212" s="11">
        <v>200</v>
      </c>
      <c r="C212" s="12">
        <f t="shared" si="7"/>
        <v>1.8874548988539224</v>
      </c>
      <c r="D212" s="12">
        <f t="shared" si="8"/>
        <v>1.2427184466019416</v>
      </c>
    </row>
    <row r="213" spans="2:4" ht="14.4" x14ac:dyDescent="0.2">
      <c r="B213" s="11">
        <v>201</v>
      </c>
      <c r="C213" s="12">
        <f t="shared" si="7"/>
        <v>1.8980024285508414</v>
      </c>
      <c r="D213" s="12">
        <f t="shared" si="8"/>
        <v>1.2442284325637909</v>
      </c>
    </row>
    <row r="214" spans="2:4" ht="14.4" x14ac:dyDescent="0.2">
      <c r="B214" s="11">
        <v>202</v>
      </c>
      <c r="C214" s="12">
        <f t="shared" si="7"/>
        <v>1.9085627819952313</v>
      </c>
      <c r="D214" s="12">
        <f t="shared" si="8"/>
        <v>1.245742092457421</v>
      </c>
    </row>
    <row r="215" spans="2:4" ht="14.4" x14ac:dyDescent="0.2">
      <c r="B215" s="11">
        <v>203</v>
      </c>
      <c r="C215" s="12">
        <f t="shared" si="7"/>
        <v>1.9191359904074232</v>
      </c>
      <c r="D215" s="12">
        <f t="shared" si="8"/>
        <v>1.2472594397076735</v>
      </c>
    </row>
    <row r="216" spans="2:4" ht="14.4" x14ac:dyDescent="0.2">
      <c r="B216" s="11">
        <v>204</v>
      </c>
      <c r="C216" s="12">
        <f t="shared" si="7"/>
        <v>1.9297220851219052</v>
      </c>
      <c r="D216" s="12">
        <f t="shared" si="8"/>
        <v>1.248780487804878</v>
      </c>
    </row>
    <row r="217" spans="2:4" ht="14.4" x14ac:dyDescent="0.2">
      <c r="B217" s="11">
        <v>205</v>
      </c>
      <c r="C217" s="12">
        <f t="shared" si="7"/>
        <v>1.9403210975878695</v>
      </c>
      <c r="D217" s="12">
        <f t="shared" si="8"/>
        <v>1.2503052503052503</v>
      </c>
    </row>
    <row r="218" spans="2:4" ht="14.4" x14ac:dyDescent="0.2">
      <c r="B218" s="11">
        <v>206</v>
      </c>
      <c r="C218" s="12">
        <f t="shared" si="7"/>
        <v>1.9509330593697791</v>
      </c>
      <c r="D218" s="12">
        <f t="shared" si="8"/>
        <v>1.2518337408312958</v>
      </c>
    </row>
    <row r="219" spans="2:4" ht="14.4" x14ac:dyDescent="0.2">
      <c r="B219" s="11">
        <v>207</v>
      </c>
      <c r="C219" s="12">
        <f t="shared" si="7"/>
        <v>1.9615580021479284</v>
      </c>
      <c r="D219" s="12">
        <f t="shared" si="8"/>
        <v>1.2533659730722153</v>
      </c>
    </row>
    <row r="220" spans="2:4" ht="14.4" x14ac:dyDescent="0.2">
      <c r="B220" s="11">
        <v>208</v>
      </c>
      <c r="C220" s="12">
        <f t="shared" si="7"/>
        <v>1.972195957719016</v>
      </c>
      <c r="D220" s="12">
        <f t="shared" si="8"/>
        <v>1.2549019607843137</v>
      </c>
    </row>
    <row r="221" spans="2:4" ht="14.4" x14ac:dyDescent="0.2">
      <c r="B221" s="11">
        <v>209</v>
      </c>
      <c r="C221" s="12">
        <f t="shared" si="7"/>
        <v>1.9828469579967072</v>
      </c>
      <c r="D221" s="12">
        <f t="shared" si="8"/>
        <v>1.2564417177914111</v>
      </c>
    </row>
    <row r="222" spans="2:4" ht="14.4" x14ac:dyDescent="0.2">
      <c r="B222" s="11">
        <v>210</v>
      </c>
      <c r="C222" s="12">
        <f t="shared" si="7"/>
        <v>1.9935110350122143</v>
      </c>
      <c r="D222" s="12">
        <f t="shared" si="8"/>
        <v>1.257985257985258</v>
      </c>
    </row>
    <row r="223" spans="2:4" ht="14.4" x14ac:dyDescent="0.2">
      <c r="B223" s="11">
        <v>211</v>
      </c>
      <c r="C223" s="12">
        <f t="shared" si="7"/>
        <v>2.0041882209148758</v>
      </c>
      <c r="D223" s="12">
        <f t="shared" si="8"/>
        <v>1.2595325953259533</v>
      </c>
    </row>
    <row r="224" spans="2:4" ht="14.4" x14ac:dyDescent="0.2">
      <c r="B224" s="11">
        <v>212</v>
      </c>
      <c r="C224" s="12">
        <f t="shared" si="7"/>
        <v>2.0148785479727329</v>
      </c>
      <c r="D224" s="12">
        <f t="shared" si="8"/>
        <v>1.2610837438423645</v>
      </c>
    </row>
    <row r="225" spans="2:4" ht="14.4" x14ac:dyDescent="0.2">
      <c r="B225" s="11">
        <v>213</v>
      </c>
      <c r="C225" s="12">
        <f t="shared" si="7"/>
        <v>2.0255820485731184</v>
      </c>
      <c r="D225" s="12">
        <f t="shared" si="8"/>
        <v>1.2626387176325524</v>
      </c>
    </row>
    <row r="226" spans="2:4" ht="14.4" x14ac:dyDescent="0.2">
      <c r="B226" s="11">
        <v>214</v>
      </c>
      <c r="C226" s="12">
        <f t="shared" si="7"/>
        <v>2.0362987552232439</v>
      </c>
      <c r="D226" s="12">
        <f t="shared" si="8"/>
        <v>1.2641975308641975</v>
      </c>
    </row>
    <row r="227" spans="2:4" ht="14.4" x14ac:dyDescent="0.2">
      <c r="B227" s="11">
        <v>215</v>
      </c>
      <c r="C227" s="12">
        <f t="shared" si="7"/>
        <v>2.0470287005507921</v>
      </c>
      <c r="D227" s="12">
        <f t="shared" si="8"/>
        <v>1.2657601977750308</v>
      </c>
    </row>
    <row r="228" spans="2:4" ht="14.4" x14ac:dyDescent="0.2">
      <c r="B228" s="11">
        <v>216</v>
      </c>
      <c r="C228" s="12">
        <f t="shared" si="7"/>
        <v>2.0577719173045157</v>
      </c>
      <c r="D228" s="12">
        <f t="shared" si="8"/>
        <v>1.2673267326732673</v>
      </c>
    </row>
    <row r="229" spans="2:4" ht="14.4" x14ac:dyDescent="0.2">
      <c r="B229" s="11">
        <v>217</v>
      </c>
      <c r="C229" s="12">
        <f t="shared" si="7"/>
        <v>2.0685284383548308</v>
      </c>
      <c r="D229" s="12">
        <f t="shared" si="8"/>
        <v>1.2688971499380421</v>
      </c>
    </row>
    <row r="230" spans="2:4" ht="14.4" x14ac:dyDescent="0.2">
      <c r="B230" s="11">
        <v>218</v>
      </c>
      <c r="C230" s="12">
        <f t="shared" si="7"/>
        <v>2.079298296694426</v>
      </c>
      <c r="D230" s="12">
        <f t="shared" si="8"/>
        <v>1.2704714640198511</v>
      </c>
    </row>
    <row r="231" spans="2:4" ht="14.4" x14ac:dyDescent="0.2">
      <c r="B231" s="11">
        <v>219</v>
      </c>
      <c r="C231" s="12">
        <f t="shared" si="7"/>
        <v>2.0900815254388689</v>
      </c>
      <c r="D231" s="12">
        <f t="shared" si="8"/>
        <v>1.2720496894409938</v>
      </c>
    </row>
    <row r="232" spans="2:4" ht="14.4" x14ac:dyDescent="0.2">
      <c r="B232" s="11">
        <v>220</v>
      </c>
      <c r="C232" s="12">
        <f t="shared" si="7"/>
        <v>2.1008781578272138</v>
      </c>
      <c r="D232" s="12">
        <f t="shared" si="8"/>
        <v>1.2736318407960199</v>
      </c>
    </row>
    <row r="233" spans="2:4" ht="14.4" x14ac:dyDescent="0.2">
      <c r="B233" s="11">
        <v>221</v>
      </c>
      <c r="C233" s="12">
        <f t="shared" si="7"/>
        <v>2.1116882272226203</v>
      </c>
      <c r="D233" s="12">
        <f t="shared" si="8"/>
        <v>1.2752179327521793</v>
      </c>
    </row>
    <row r="234" spans="2:4" ht="14.4" x14ac:dyDescent="0.2">
      <c r="B234" s="11">
        <v>222</v>
      </c>
      <c r="C234" s="12">
        <f t="shared" si="7"/>
        <v>2.1225117671129685</v>
      </c>
      <c r="D234" s="12">
        <f t="shared" si="8"/>
        <v>1.2768079800498753</v>
      </c>
    </row>
    <row r="235" spans="2:4" ht="14.4" x14ac:dyDescent="0.2">
      <c r="B235" s="11">
        <v>223</v>
      </c>
      <c r="C235" s="12">
        <f t="shared" si="7"/>
        <v>2.1333488111114858</v>
      </c>
      <c r="D235" s="12">
        <f t="shared" si="8"/>
        <v>1.2784019975031211</v>
      </c>
    </row>
    <row r="236" spans="2:4" ht="14.4" x14ac:dyDescent="0.2">
      <c r="B236" s="11">
        <v>224</v>
      </c>
      <c r="C236" s="12">
        <f t="shared" si="7"/>
        <v>2.1441993929573675</v>
      </c>
      <c r="D236" s="12">
        <f t="shared" si="8"/>
        <v>1.28</v>
      </c>
    </row>
    <row r="237" spans="2:4" ht="14.4" x14ac:dyDescent="0.2">
      <c r="B237" s="11">
        <v>225</v>
      </c>
      <c r="C237" s="12">
        <f t="shared" ref="C237:C300" si="9">20*LOG(D237)</f>
        <v>2.1550635465164114</v>
      </c>
      <c r="D237" s="12">
        <f t="shared" si="8"/>
        <v>1.2816020025031289</v>
      </c>
    </row>
    <row r="238" spans="2:4" ht="14.4" x14ac:dyDescent="0.2">
      <c r="B238" s="11">
        <v>226</v>
      </c>
      <c r="C238" s="12">
        <f t="shared" si="9"/>
        <v>2.1659413057816499</v>
      </c>
      <c r="D238" s="12">
        <f t="shared" si="8"/>
        <v>1.2832080200501252</v>
      </c>
    </row>
    <row r="239" spans="2:4" ht="14.4" x14ac:dyDescent="0.2">
      <c r="B239" s="11">
        <v>227</v>
      </c>
      <c r="C239" s="12">
        <f t="shared" si="9"/>
        <v>2.1768327048739913</v>
      </c>
      <c r="D239" s="12">
        <f t="shared" si="8"/>
        <v>1.2848180677540777</v>
      </c>
    </row>
    <row r="240" spans="2:4" ht="14.4" x14ac:dyDescent="0.2">
      <c r="B240" s="11">
        <v>228</v>
      </c>
      <c r="C240" s="12">
        <f t="shared" si="9"/>
        <v>2.1877377780428584</v>
      </c>
      <c r="D240" s="12">
        <f t="shared" si="8"/>
        <v>1.2864321608040201</v>
      </c>
    </row>
    <row r="241" spans="2:4" ht="14.4" x14ac:dyDescent="0.2">
      <c r="B241" s="11">
        <v>229</v>
      </c>
      <c r="C241" s="12">
        <f t="shared" si="9"/>
        <v>2.1986565596668326</v>
      </c>
      <c r="D241" s="12">
        <f t="shared" si="8"/>
        <v>1.2880503144654087</v>
      </c>
    </row>
    <row r="242" spans="2:4" ht="14.4" x14ac:dyDescent="0.2">
      <c r="B242" s="11">
        <v>230</v>
      </c>
      <c r="C242" s="12">
        <f t="shared" si="9"/>
        <v>2.2095890842543136</v>
      </c>
      <c r="D242" s="12">
        <f t="shared" si="8"/>
        <v>1.2896725440806045</v>
      </c>
    </row>
    <row r="243" spans="2:4" ht="14.4" x14ac:dyDescent="0.2">
      <c r="B243" s="11">
        <v>231</v>
      </c>
      <c r="C243" s="12">
        <f t="shared" si="9"/>
        <v>2.2205353864441628</v>
      </c>
      <c r="D243" s="12">
        <f t="shared" si="8"/>
        <v>1.2912988650693569</v>
      </c>
    </row>
    <row r="244" spans="2:4" ht="14.4" x14ac:dyDescent="0.2">
      <c r="B244" s="11">
        <v>232</v>
      </c>
      <c r="C244" s="12">
        <f t="shared" si="9"/>
        <v>2.2314955010063695</v>
      </c>
      <c r="D244" s="12">
        <f t="shared" si="8"/>
        <v>1.292929292929293</v>
      </c>
    </row>
    <row r="245" spans="2:4" ht="14.4" x14ac:dyDescent="0.2">
      <c r="B245" s="11">
        <v>233</v>
      </c>
      <c r="C245" s="12">
        <f t="shared" si="9"/>
        <v>2.2424694628427084</v>
      </c>
      <c r="D245" s="12">
        <f t="shared" si="8"/>
        <v>1.2945638432364097</v>
      </c>
    </row>
    <row r="246" spans="2:4" ht="14.4" x14ac:dyDescent="0.2">
      <c r="B246" s="11">
        <v>234</v>
      </c>
      <c r="C246" s="12">
        <f t="shared" si="9"/>
        <v>2.2534573069874106</v>
      </c>
      <c r="D246" s="12">
        <f t="shared" si="8"/>
        <v>1.2962025316455696</v>
      </c>
    </row>
    <row r="247" spans="2:4" ht="14.4" x14ac:dyDescent="0.2">
      <c r="B247" s="11">
        <v>235</v>
      </c>
      <c r="C247" s="12">
        <f t="shared" si="9"/>
        <v>2.2644590686078323</v>
      </c>
      <c r="D247" s="12">
        <f t="shared" si="8"/>
        <v>1.2978453738910012</v>
      </c>
    </row>
    <row r="248" spans="2:4" ht="14.4" x14ac:dyDescent="0.2">
      <c r="B248" s="11">
        <v>236</v>
      </c>
      <c r="C248" s="12">
        <f t="shared" si="9"/>
        <v>2.2754747830051318</v>
      </c>
      <c r="D248" s="12">
        <f t="shared" si="8"/>
        <v>1.2994923857868019</v>
      </c>
    </row>
    <row r="249" spans="2:4" ht="14.4" x14ac:dyDescent="0.2">
      <c r="B249" s="11">
        <v>237</v>
      </c>
      <c r="C249" s="12">
        <f t="shared" si="9"/>
        <v>2.2865044856149481</v>
      </c>
      <c r="D249" s="12">
        <f t="shared" si="8"/>
        <v>1.3011435832274461</v>
      </c>
    </row>
    <row r="250" spans="2:4" ht="14.4" x14ac:dyDescent="0.2">
      <c r="B250" s="11">
        <v>238</v>
      </c>
      <c r="C250" s="12">
        <f t="shared" si="9"/>
        <v>2.2975482120080817</v>
      </c>
      <c r="D250" s="12">
        <f t="shared" si="8"/>
        <v>1.3027989821882953</v>
      </c>
    </row>
    <row r="251" spans="2:4" ht="14.4" x14ac:dyDescent="0.2">
      <c r="B251" s="11">
        <v>239</v>
      </c>
      <c r="C251" s="12">
        <f t="shared" si="9"/>
        <v>2.3086059978911875</v>
      </c>
      <c r="D251" s="12">
        <f t="shared" si="8"/>
        <v>1.3044585987261146</v>
      </c>
    </row>
    <row r="252" spans="2:4" ht="14.4" x14ac:dyDescent="0.2">
      <c r="B252" s="11">
        <v>240</v>
      </c>
      <c r="C252" s="12">
        <f t="shared" si="9"/>
        <v>2.3196778791074695</v>
      </c>
      <c r="D252" s="12">
        <f t="shared" si="8"/>
        <v>1.3061224489795917</v>
      </c>
    </row>
    <row r="253" spans="2:4" ht="14.4" x14ac:dyDescent="0.2">
      <c r="B253" s="11">
        <v>241</v>
      </c>
      <c r="C253" s="12">
        <f t="shared" si="9"/>
        <v>2.3307638916373716</v>
      </c>
      <c r="D253" s="12">
        <f t="shared" si="8"/>
        <v>1.3077905491698596</v>
      </c>
    </row>
    <row r="254" spans="2:4" ht="14.4" x14ac:dyDescent="0.2">
      <c r="B254" s="11">
        <v>242</v>
      </c>
      <c r="C254" s="12">
        <f t="shared" si="9"/>
        <v>2.3418640715992796</v>
      </c>
      <c r="D254" s="12">
        <f t="shared" si="8"/>
        <v>1.3094629156010231</v>
      </c>
    </row>
    <row r="255" spans="2:4" ht="14.4" x14ac:dyDescent="0.2">
      <c r="B255" s="11">
        <v>243</v>
      </c>
      <c r="C255" s="12">
        <f t="shared" si="9"/>
        <v>2.3529784552502324</v>
      </c>
      <c r="D255" s="12">
        <f t="shared" si="8"/>
        <v>1.3111395646606914</v>
      </c>
    </row>
    <row r="256" spans="2:4" ht="14.4" x14ac:dyDescent="0.2">
      <c r="B256" s="11">
        <v>244</v>
      </c>
      <c r="C256" s="12">
        <f t="shared" si="9"/>
        <v>2.3641070789866312</v>
      </c>
      <c r="D256" s="12">
        <f t="shared" si="8"/>
        <v>1.3128205128205128</v>
      </c>
    </row>
    <row r="257" spans="2:4" ht="14.4" x14ac:dyDescent="0.2">
      <c r="B257" s="11">
        <v>245</v>
      </c>
      <c r="C257" s="12">
        <f t="shared" si="9"/>
        <v>2.3752499793449493</v>
      </c>
      <c r="D257" s="12">
        <f t="shared" si="8"/>
        <v>1.3145057766367136</v>
      </c>
    </row>
    <row r="258" spans="2:4" ht="14.4" x14ac:dyDescent="0.2">
      <c r="B258" s="11">
        <v>246</v>
      </c>
      <c r="C258" s="12">
        <f t="shared" si="9"/>
        <v>2.3864071930024595</v>
      </c>
      <c r="D258" s="12">
        <f t="shared" si="8"/>
        <v>1.3161953727506426</v>
      </c>
    </row>
    <row r="259" spans="2:4" ht="14.4" x14ac:dyDescent="0.2">
      <c r="B259" s="11">
        <v>247</v>
      </c>
      <c r="C259" s="12">
        <f t="shared" si="9"/>
        <v>2.3975787567779534</v>
      </c>
      <c r="D259" s="12">
        <f t="shared" si="8"/>
        <v>1.3178893178893178</v>
      </c>
    </row>
    <row r="260" spans="2:4" ht="14.4" x14ac:dyDescent="0.2">
      <c r="B260" s="11">
        <v>248</v>
      </c>
      <c r="C260" s="12">
        <f t="shared" si="9"/>
        <v>2.4087647076324701</v>
      </c>
      <c r="D260" s="12">
        <f t="shared" si="8"/>
        <v>1.3195876288659794</v>
      </c>
    </row>
    <row r="261" spans="2:4" ht="14.4" x14ac:dyDescent="0.2">
      <c r="B261" s="11">
        <v>249</v>
      </c>
      <c r="C261" s="12">
        <f t="shared" si="9"/>
        <v>2.4199650826700334</v>
      </c>
      <c r="D261" s="12">
        <f t="shared" si="8"/>
        <v>1.3212903225806452</v>
      </c>
    </row>
    <row r="262" spans="2:4" ht="14.4" x14ac:dyDescent="0.2">
      <c r="B262" s="11">
        <v>250</v>
      </c>
      <c r="C262" s="12">
        <f t="shared" si="9"/>
        <v>2.4311799191383878</v>
      </c>
      <c r="D262" s="12">
        <f t="shared" si="8"/>
        <v>1.3229974160206719</v>
      </c>
    </row>
    <row r="263" spans="2:4" ht="14.4" x14ac:dyDescent="0.2">
      <c r="B263" s="11">
        <v>251</v>
      </c>
      <c r="C263" s="12">
        <f t="shared" si="9"/>
        <v>2.4424092544297418</v>
      </c>
      <c r="D263" s="12">
        <f t="shared" si="8"/>
        <v>1.3247089262613196</v>
      </c>
    </row>
    <row r="264" spans="2:4" ht="14.4" x14ac:dyDescent="0.2">
      <c r="B264" s="11">
        <v>252</v>
      </c>
      <c r="C264" s="12">
        <f t="shared" si="9"/>
        <v>2.4536531260815164</v>
      </c>
      <c r="D264" s="12">
        <f t="shared" si="8"/>
        <v>1.3264248704663213</v>
      </c>
    </row>
    <row r="265" spans="2:4" ht="14.4" x14ac:dyDescent="0.2">
      <c r="B265" s="11">
        <v>253</v>
      </c>
      <c r="C265" s="12">
        <f t="shared" si="9"/>
        <v>2.4649115717770993</v>
      </c>
      <c r="D265" s="12">
        <f t="shared" si="8"/>
        <v>1.3281452658884565</v>
      </c>
    </row>
    <row r="266" spans="2:4" ht="14.4" x14ac:dyDescent="0.2">
      <c r="B266" s="11">
        <v>254</v>
      </c>
      <c r="C266" s="12">
        <f t="shared" si="9"/>
        <v>2.4761846293466014</v>
      </c>
      <c r="D266" s="12">
        <f t="shared" si="8"/>
        <v>1.3298701298701299</v>
      </c>
    </row>
    <row r="267" spans="2:4" ht="14.4" x14ac:dyDescent="0.2">
      <c r="B267" s="11">
        <v>255</v>
      </c>
      <c r="C267" s="12">
        <f t="shared" si="9"/>
        <v>2.4874723367676186</v>
      </c>
      <c r="D267" s="12">
        <f t="shared" si="8"/>
        <v>1.3315994798439532</v>
      </c>
    </row>
    <row r="268" spans="2:4" ht="14.4" x14ac:dyDescent="0.2">
      <c r="B268" s="11">
        <v>256</v>
      </c>
      <c r="C268" s="12">
        <f t="shared" si="9"/>
        <v>2.4987747321659985</v>
      </c>
      <c r="D268" s="12">
        <f t="shared" si="8"/>
        <v>1.3333333333333333</v>
      </c>
    </row>
    <row r="269" spans="2:4" ht="14.4" x14ac:dyDescent="0.2">
      <c r="B269" s="11">
        <v>257</v>
      </c>
      <c r="C269" s="12">
        <f t="shared" si="9"/>
        <v>2.5100918538166193</v>
      </c>
      <c r="D269" s="12">
        <f t="shared" ref="D269:D332" si="10">1024/(1024-B269)</f>
        <v>1.3350717079530638</v>
      </c>
    </row>
    <row r="270" spans="2:4" ht="14.4" x14ac:dyDescent="0.2">
      <c r="B270" s="11">
        <v>258</v>
      </c>
      <c r="C270" s="12">
        <f t="shared" si="9"/>
        <v>2.5214237401441602</v>
      </c>
      <c r="D270" s="12">
        <f t="shared" si="10"/>
        <v>1.3368146214099217</v>
      </c>
    </row>
    <row r="271" spans="2:4" ht="14.4" x14ac:dyDescent="0.2">
      <c r="B271" s="11">
        <v>259</v>
      </c>
      <c r="C271" s="12">
        <f t="shared" si="9"/>
        <v>2.532770429723886</v>
      </c>
      <c r="D271" s="12">
        <f t="shared" si="10"/>
        <v>1.3385620915032679</v>
      </c>
    </row>
    <row r="272" spans="2:4" ht="14.4" x14ac:dyDescent="0.2">
      <c r="B272" s="11">
        <v>260</v>
      </c>
      <c r="C272" s="12">
        <f t="shared" si="9"/>
        <v>2.5441319612824409</v>
      </c>
      <c r="D272" s="12">
        <f t="shared" si="10"/>
        <v>1.3403141361256545</v>
      </c>
    </row>
    <row r="273" spans="2:4" ht="14.4" x14ac:dyDescent="0.2">
      <c r="B273" s="11">
        <v>261</v>
      </c>
      <c r="C273" s="12">
        <f t="shared" si="9"/>
        <v>2.5555083736986299</v>
      </c>
      <c r="D273" s="12">
        <f t="shared" si="10"/>
        <v>1.3420707732634338</v>
      </c>
    </row>
    <row r="274" spans="2:4" ht="14.4" x14ac:dyDescent="0.2">
      <c r="B274" s="11">
        <v>262</v>
      </c>
      <c r="C274" s="12">
        <f t="shared" si="9"/>
        <v>2.5668997060042291</v>
      </c>
      <c r="D274" s="12">
        <f t="shared" si="10"/>
        <v>1.3438320209973753</v>
      </c>
    </row>
    <row r="275" spans="2:4" ht="14.4" x14ac:dyDescent="0.2">
      <c r="B275" s="11">
        <v>263</v>
      </c>
      <c r="C275" s="12">
        <f t="shared" si="9"/>
        <v>2.5783059973847826</v>
      </c>
      <c r="D275" s="12">
        <f t="shared" si="10"/>
        <v>1.3455978975032852</v>
      </c>
    </row>
    <row r="276" spans="2:4" ht="14.4" x14ac:dyDescent="0.2">
      <c r="B276" s="11">
        <v>264</v>
      </c>
      <c r="C276" s="12">
        <f t="shared" si="9"/>
        <v>2.5897272871804118</v>
      </c>
      <c r="D276" s="12">
        <f t="shared" si="10"/>
        <v>1.3473684210526315</v>
      </c>
    </row>
    <row r="277" spans="2:4" ht="14.4" x14ac:dyDescent="0.2">
      <c r="B277" s="11">
        <v>265</v>
      </c>
      <c r="C277" s="12">
        <f t="shared" si="9"/>
        <v>2.6011636148866324</v>
      </c>
      <c r="D277" s="12">
        <f t="shared" si="10"/>
        <v>1.3491436100131753</v>
      </c>
    </row>
    <row r="278" spans="2:4" ht="14.4" x14ac:dyDescent="0.2">
      <c r="B278" s="11">
        <v>266</v>
      </c>
      <c r="C278" s="12">
        <f t="shared" si="9"/>
        <v>2.6126150201551681</v>
      </c>
      <c r="D278" s="12">
        <f t="shared" si="10"/>
        <v>1.3509234828496042</v>
      </c>
    </row>
    <row r="279" spans="2:4" ht="14.4" x14ac:dyDescent="0.2">
      <c r="B279" s="11">
        <v>267</v>
      </c>
      <c r="C279" s="12">
        <f t="shared" si="9"/>
        <v>2.6240815427947837</v>
      </c>
      <c r="D279" s="12">
        <f t="shared" si="10"/>
        <v>1.3527080581241744</v>
      </c>
    </row>
    <row r="280" spans="2:4" ht="14.4" x14ac:dyDescent="0.2">
      <c r="B280" s="11">
        <v>268</v>
      </c>
      <c r="C280" s="12">
        <f t="shared" si="9"/>
        <v>2.6355632227721077</v>
      </c>
      <c r="D280" s="12">
        <f t="shared" si="10"/>
        <v>1.3544973544973544</v>
      </c>
    </row>
    <row r="281" spans="2:4" ht="14.4" x14ac:dyDescent="0.2">
      <c r="B281" s="11">
        <v>269</v>
      </c>
      <c r="C281" s="12">
        <f t="shared" si="9"/>
        <v>2.6470601002124745</v>
      </c>
      <c r="D281" s="12">
        <f t="shared" si="10"/>
        <v>1.3562913907284768</v>
      </c>
    </row>
    <row r="282" spans="2:4" ht="14.4" x14ac:dyDescent="0.2">
      <c r="B282" s="11">
        <v>270</v>
      </c>
      <c r="C282" s="12">
        <f t="shared" si="9"/>
        <v>2.6585722154007572</v>
      </c>
      <c r="D282" s="12">
        <f t="shared" si="10"/>
        <v>1.3580901856763925</v>
      </c>
    </row>
    <row r="283" spans="2:4" ht="14.4" x14ac:dyDescent="0.2">
      <c r="B283" s="11">
        <v>271</v>
      </c>
      <c r="C283" s="12">
        <f t="shared" si="9"/>
        <v>2.6700996087822269</v>
      </c>
      <c r="D283" s="12">
        <f t="shared" si="10"/>
        <v>1.3598937583001327</v>
      </c>
    </row>
    <row r="284" spans="2:4" ht="14.4" x14ac:dyDescent="0.2">
      <c r="B284" s="11">
        <v>272</v>
      </c>
      <c r="C284" s="12">
        <f t="shared" si="9"/>
        <v>2.6816423209633937</v>
      </c>
      <c r="D284" s="12">
        <f t="shared" si="10"/>
        <v>1.3617021276595744</v>
      </c>
    </row>
    <row r="285" spans="2:4" ht="14.4" x14ac:dyDescent="0.2">
      <c r="B285" s="11">
        <v>273</v>
      </c>
      <c r="C285" s="12">
        <f t="shared" si="9"/>
        <v>2.6932003927128716</v>
      </c>
      <c r="D285" s="12">
        <f t="shared" si="10"/>
        <v>1.3635153129161119</v>
      </c>
    </row>
    <row r="286" spans="2:4" ht="14.4" x14ac:dyDescent="0.2">
      <c r="B286" s="11">
        <v>274</v>
      </c>
      <c r="C286" s="12">
        <f t="shared" si="9"/>
        <v>2.7047738649622377</v>
      </c>
      <c r="D286" s="12">
        <f t="shared" si="10"/>
        <v>1.3653333333333333</v>
      </c>
    </row>
    <row r="287" spans="2:4" ht="14.4" x14ac:dyDescent="0.2">
      <c r="B287" s="11">
        <v>275</v>
      </c>
      <c r="C287" s="12">
        <f t="shared" si="9"/>
        <v>2.7163627788069094</v>
      </c>
      <c r="D287" s="12">
        <f t="shared" si="10"/>
        <v>1.3671562082777036</v>
      </c>
    </row>
    <row r="288" spans="2:4" ht="14.4" x14ac:dyDescent="0.2">
      <c r="B288" s="11">
        <v>276</v>
      </c>
      <c r="C288" s="12">
        <f t="shared" si="9"/>
        <v>2.7279671755070112</v>
      </c>
      <c r="D288" s="12">
        <f t="shared" si="10"/>
        <v>1.3689839572192513</v>
      </c>
    </row>
    <row r="289" spans="2:4" ht="14.4" x14ac:dyDescent="0.2">
      <c r="B289" s="11">
        <v>277</v>
      </c>
      <c r="C289" s="12">
        <f t="shared" si="9"/>
        <v>2.7395870964882629</v>
      </c>
      <c r="D289" s="12">
        <f t="shared" si="10"/>
        <v>1.3708165997322623</v>
      </c>
    </row>
    <row r="290" spans="2:4" ht="14.4" x14ac:dyDescent="0.2">
      <c r="B290" s="11">
        <v>278</v>
      </c>
      <c r="C290" s="12">
        <f t="shared" si="9"/>
        <v>2.7512225833428632</v>
      </c>
      <c r="D290" s="12">
        <f t="shared" si="10"/>
        <v>1.3726541554959786</v>
      </c>
    </row>
    <row r="291" spans="2:4" ht="14.4" x14ac:dyDescent="0.2">
      <c r="B291" s="11">
        <v>279</v>
      </c>
      <c r="C291" s="12">
        <f t="shared" si="9"/>
        <v>2.762873677830382</v>
      </c>
      <c r="D291" s="12">
        <f t="shared" si="10"/>
        <v>1.3744966442953019</v>
      </c>
    </row>
    <row r="292" spans="2:4" ht="14.4" x14ac:dyDescent="0.2">
      <c r="B292" s="11">
        <v>280</v>
      </c>
      <c r="C292" s="12">
        <f t="shared" si="9"/>
        <v>2.7745404218786658</v>
      </c>
      <c r="D292" s="12">
        <f t="shared" si="10"/>
        <v>1.3763440860215055</v>
      </c>
    </row>
    <row r="293" spans="2:4" ht="14.4" x14ac:dyDescent="0.2">
      <c r="B293" s="11">
        <v>281</v>
      </c>
      <c r="C293" s="12">
        <f t="shared" si="9"/>
        <v>2.786222857584733</v>
      </c>
      <c r="D293" s="12">
        <f t="shared" si="10"/>
        <v>1.3781965006729475</v>
      </c>
    </row>
    <row r="294" spans="2:4" ht="14.4" x14ac:dyDescent="0.2">
      <c r="B294" s="11">
        <v>282</v>
      </c>
      <c r="C294" s="12">
        <f t="shared" si="9"/>
        <v>2.7979210272156978</v>
      </c>
      <c r="D294" s="12">
        <f t="shared" si="10"/>
        <v>1.3800539083557952</v>
      </c>
    </row>
    <row r="295" spans="2:4" ht="14.4" x14ac:dyDescent="0.2">
      <c r="B295" s="11">
        <v>283</v>
      </c>
      <c r="C295" s="12">
        <f t="shared" si="9"/>
        <v>2.8096349732096755</v>
      </c>
      <c r="D295" s="12">
        <f t="shared" si="10"/>
        <v>1.3819163292847503</v>
      </c>
    </row>
    <row r="296" spans="2:4" ht="14.4" x14ac:dyDescent="0.2">
      <c r="B296" s="11">
        <v>284</v>
      </c>
      <c r="C296" s="12">
        <f t="shared" si="9"/>
        <v>2.8213647381767162</v>
      </c>
      <c r="D296" s="12">
        <f t="shared" si="10"/>
        <v>1.3837837837837839</v>
      </c>
    </row>
    <row r="297" spans="2:4" ht="14.4" x14ac:dyDescent="0.2">
      <c r="B297" s="11">
        <v>285</v>
      </c>
      <c r="C297" s="12">
        <f t="shared" si="9"/>
        <v>2.8331103648997251</v>
      </c>
      <c r="D297" s="12">
        <f t="shared" si="10"/>
        <v>1.3856562922868743</v>
      </c>
    </row>
    <row r="298" spans="2:4" ht="14.4" x14ac:dyDescent="0.2">
      <c r="B298" s="11">
        <v>286</v>
      </c>
      <c r="C298" s="12">
        <f t="shared" si="9"/>
        <v>2.8448718963354076</v>
      </c>
      <c r="D298" s="12">
        <f t="shared" si="10"/>
        <v>1.3875338753387534</v>
      </c>
    </row>
    <row r="299" spans="2:4" ht="14.4" x14ac:dyDescent="0.2">
      <c r="B299" s="11">
        <v>287</v>
      </c>
      <c r="C299" s="12">
        <f t="shared" si="9"/>
        <v>2.8566493756152092</v>
      </c>
      <c r="D299" s="12">
        <f t="shared" si="10"/>
        <v>1.389416553595658</v>
      </c>
    </row>
    <row r="300" spans="2:4" ht="14.4" x14ac:dyDescent="0.2">
      <c r="B300" s="11">
        <v>288</v>
      </c>
      <c r="C300" s="12">
        <f t="shared" si="9"/>
        <v>2.8684428460462619</v>
      </c>
      <c r="D300" s="12">
        <f t="shared" si="10"/>
        <v>1.3913043478260869</v>
      </c>
    </row>
    <row r="301" spans="2:4" ht="14.4" x14ac:dyDescent="0.2">
      <c r="B301" s="11">
        <v>289</v>
      </c>
      <c r="C301" s="12">
        <f t="shared" ref="C301:C364" si="11">20*LOG(D301)</f>
        <v>2.8802523511123401</v>
      </c>
      <c r="D301" s="12">
        <f t="shared" si="10"/>
        <v>1.3931972789115645</v>
      </c>
    </row>
    <row r="302" spans="2:4" ht="14.4" x14ac:dyDescent="0.2">
      <c r="B302" s="11">
        <v>290</v>
      </c>
      <c r="C302" s="12">
        <f t="shared" si="11"/>
        <v>2.8920779344748282</v>
      </c>
      <c r="D302" s="12">
        <f t="shared" si="10"/>
        <v>1.3950953678474114</v>
      </c>
    </row>
    <row r="303" spans="2:4" ht="14.4" x14ac:dyDescent="0.2">
      <c r="B303" s="11">
        <v>291</v>
      </c>
      <c r="C303" s="12">
        <f t="shared" si="11"/>
        <v>2.90391963997368</v>
      </c>
      <c r="D303" s="12">
        <f t="shared" si="10"/>
        <v>1.3969986357435198</v>
      </c>
    </row>
    <row r="304" spans="2:4" ht="14.4" x14ac:dyDescent="0.2">
      <c r="B304" s="11">
        <v>292</v>
      </c>
      <c r="C304" s="12">
        <f t="shared" si="11"/>
        <v>2.9157775116284017</v>
      </c>
      <c r="D304" s="12">
        <f t="shared" si="10"/>
        <v>1.3989071038251366</v>
      </c>
    </row>
    <row r="305" spans="2:4" ht="14.4" x14ac:dyDescent="0.2">
      <c r="B305" s="11">
        <v>293</v>
      </c>
      <c r="C305" s="12">
        <f t="shared" si="11"/>
        <v>2.9276515936390295</v>
      </c>
      <c r="D305" s="12">
        <f t="shared" si="10"/>
        <v>1.4008207934336525</v>
      </c>
    </row>
    <row r="306" spans="2:4" ht="14.4" x14ac:dyDescent="0.2">
      <c r="B306" s="11">
        <v>294</v>
      </c>
      <c r="C306" s="12">
        <f t="shared" si="11"/>
        <v>2.9395419303871213</v>
      </c>
      <c r="D306" s="12">
        <f t="shared" si="10"/>
        <v>1.4027397260273973</v>
      </c>
    </row>
    <row r="307" spans="2:4" ht="14.4" x14ac:dyDescent="0.2">
      <c r="B307" s="11">
        <v>295</v>
      </c>
      <c r="C307" s="12">
        <f t="shared" si="11"/>
        <v>2.9514485664367456</v>
      </c>
      <c r="D307" s="12">
        <f t="shared" si="10"/>
        <v>1.4046639231824416</v>
      </c>
    </row>
    <row r="308" spans="2:4" ht="14.4" x14ac:dyDescent="0.2">
      <c r="B308" s="11">
        <v>296</v>
      </c>
      <c r="C308" s="12">
        <f t="shared" si="11"/>
        <v>2.9633715465354959</v>
      </c>
      <c r="D308" s="12">
        <f t="shared" si="10"/>
        <v>1.4065934065934067</v>
      </c>
    </row>
    <row r="309" spans="2:4" ht="14.4" x14ac:dyDescent="0.2">
      <c r="B309" s="11">
        <v>297</v>
      </c>
      <c r="C309" s="12">
        <f t="shared" si="11"/>
        <v>2.9753109156154824</v>
      </c>
      <c r="D309" s="12">
        <f t="shared" si="10"/>
        <v>1.4085281980742779</v>
      </c>
    </row>
    <row r="310" spans="2:4" ht="14.4" x14ac:dyDescent="0.2">
      <c r="B310" s="11">
        <v>298</v>
      </c>
      <c r="C310" s="12">
        <f t="shared" si="11"/>
        <v>2.9872667187943653</v>
      </c>
      <c r="D310" s="12">
        <f t="shared" si="10"/>
        <v>1.4104683195592287</v>
      </c>
    </row>
    <row r="311" spans="2:4" ht="14.4" x14ac:dyDescent="0.2">
      <c r="B311" s="11">
        <v>299</v>
      </c>
      <c r="C311" s="12">
        <f t="shared" si="11"/>
        <v>2.9992390013763641</v>
      </c>
      <c r="D311" s="12">
        <f t="shared" si="10"/>
        <v>1.4124137931034482</v>
      </c>
    </row>
    <row r="312" spans="2:4" ht="14.4" x14ac:dyDescent="0.2">
      <c r="B312" s="11">
        <v>300</v>
      </c>
      <c r="C312" s="12">
        <f t="shared" si="11"/>
        <v>3.0112278088533007</v>
      </c>
      <c r="D312" s="12">
        <f t="shared" si="10"/>
        <v>1.4143646408839778</v>
      </c>
    </row>
    <row r="313" spans="2:4" ht="14.4" x14ac:dyDescent="0.2">
      <c r="B313" s="11">
        <v>301</v>
      </c>
      <c r="C313" s="12">
        <f t="shared" si="11"/>
        <v>3.0232331869056228</v>
      </c>
      <c r="D313" s="12">
        <f t="shared" si="10"/>
        <v>1.4163208852005533</v>
      </c>
    </row>
    <row r="314" spans="2:4" ht="14.4" x14ac:dyDescent="0.2">
      <c r="B314" s="11">
        <v>302</v>
      </c>
      <c r="C314" s="12">
        <f t="shared" si="11"/>
        <v>3.035255181403457</v>
      </c>
      <c r="D314" s="12">
        <f t="shared" si="10"/>
        <v>1.4182825484764543</v>
      </c>
    </row>
    <row r="315" spans="2:4" ht="14.4" x14ac:dyDescent="0.2">
      <c r="B315" s="11">
        <v>303</v>
      </c>
      <c r="C315" s="12">
        <f t="shared" si="11"/>
        <v>3.0472938384076587</v>
      </c>
      <c r="D315" s="12">
        <f t="shared" si="10"/>
        <v>1.420249653259362</v>
      </c>
    </row>
    <row r="316" spans="2:4" ht="14.4" x14ac:dyDescent="0.2">
      <c r="B316" s="11">
        <v>304</v>
      </c>
      <c r="C316" s="12">
        <f t="shared" si="11"/>
        <v>3.0593492041708705</v>
      </c>
      <c r="D316" s="12">
        <f t="shared" si="10"/>
        <v>1.4222222222222223</v>
      </c>
    </row>
    <row r="317" spans="2:4" ht="14.4" x14ac:dyDescent="0.2">
      <c r="B317" s="11">
        <v>305</v>
      </c>
      <c r="C317" s="12">
        <f t="shared" si="11"/>
        <v>3.0714213251385862</v>
      </c>
      <c r="D317" s="12">
        <f t="shared" si="10"/>
        <v>1.4242002781641168</v>
      </c>
    </row>
    <row r="318" spans="2:4" ht="14.4" x14ac:dyDescent="0.2">
      <c r="B318" s="11">
        <v>306</v>
      </c>
      <c r="C318" s="12">
        <f t="shared" si="11"/>
        <v>3.0835102479502323</v>
      </c>
      <c r="D318" s="12">
        <f t="shared" si="10"/>
        <v>1.4261838440111421</v>
      </c>
    </row>
    <row r="319" spans="2:4" ht="14.4" x14ac:dyDescent="0.2">
      <c r="B319" s="11">
        <v>307</v>
      </c>
      <c r="C319" s="12">
        <f t="shared" si="11"/>
        <v>3.0956160194402367</v>
      </c>
      <c r="D319" s="12">
        <f t="shared" si="10"/>
        <v>1.4281729428172942</v>
      </c>
    </row>
    <row r="320" spans="2:4" ht="14.4" x14ac:dyDescent="0.2">
      <c r="B320" s="11">
        <v>308</v>
      </c>
      <c r="C320" s="12">
        <f t="shared" si="11"/>
        <v>3.1077386866391281</v>
      </c>
      <c r="D320" s="12">
        <f t="shared" si="10"/>
        <v>1.4301675977653632</v>
      </c>
    </row>
    <row r="321" spans="2:4" ht="14.4" x14ac:dyDescent="0.2">
      <c r="B321" s="11">
        <v>309</v>
      </c>
      <c r="C321" s="12">
        <f t="shared" si="11"/>
        <v>3.119878296774627</v>
      </c>
      <c r="D321" s="12">
        <f t="shared" si="10"/>
        <v>1.4321678321678322</v>
      </c>
    </row>
    <row r="322" spans="2:4" ht="14.4" x14ac:dyDescent="0.2">
      <c r="B322" s="11">
        <v>310</v>
      </c>
      <c r="C322" s="12">
        <f t="shared" si="11"/>
        <v>3.1320348972727512</v>
      </c>
      <c r="D322" s="12">
        <f t="shared" si="10"/>
        <v>1.4341736694677871</v>
      </c>
    </row>
    <row r="323" spans="2:4" ht="14.4" x14ac:dyDescent="0.2">
      <c r="B323" s="11">
        <v>311</v>
      </c>
      <c r="C323" s="12">
        <f t="shared" si="11"/>
        <v>3.1442085357589278</v>
      </c>
      <c r="D323" s="12">
        <f t="shared" si="10"/>
        <v>1.4361851332398317</v>
      </c>
    </row>
    <row r="324" spans="2:4" ht="14.4" x14ac:dyDescent="0.2">
      <c r="B324" s="11">
        <v>312</v>
      </c>
      <c r="C324" s="12">
        <f t="shared" si="11"/>
        <v>3.1563992600591111</v>
      </c>
      <c r="D324" s="12">
        <f t="shared" si="10"/>
        <v>1.4382022471910112</v>
      </c>
    </row>
    <row r="325" spans="2:4" ht="14.4" x14ac:dyDescent="0.2">
      <c r="B325" s="11">
        <v>313</v>
      </c>
      <c r="C325" s="12">
        <f t="shared" si="11"/>
        <v>3.1686071182009128</v>
      </c>
      <c r="D325" s="12">
        <f t="shared" si="10"/>
        <v>1.440225035161744</v>
      </c>
    </row>
    <row r="326" spans="2:4" ht="14.4" x14ac:dyDescent="0.2">
      <c r="B326" s="11">
        <v>314</v>
      </c>
      <c r="C326" s="12">
        <f t="shared" si="11"/>
        <v>3.1808321584147334</v>
      </c>
      <c r="D326" s="12">
        <f t="shared" si="10"/>
        <v>1.4422535211267606</v>
      </c>
    </row>
    <row r="327" spans="2:4" ht="14.4" x14ac:dyDescent="0.2">
      <c r="B327" s="11">
        <v>315</v>
      </c>
      <c r="C327" s="12">
        <f t="shared" si="11"/>
        <v>3.1930744291349078</v>
      </c>
      <c r="D327" s="12">
        <f t="shared" si="10"/>
        <v>1.4442877291960508</v>
      </c>
    </row>
    <row r="328" spans="2:4" ht="14.4" x14ac:dyDescent="0.2">
      <c r="B328" s="11">
        <v>316</v>
      </c>
      <c r="C328" s="12">
        <f t="shared" si="11"/>
        <v>3.205333979000859</v>
      </c>
      <c r="D328" s="12">
        <f t="shared" si="10"/>
        <v>1.4463276836158192</v>
      </c>
    </row>
    <row r="329" spans="2:4" ht="14.4" x14ac:dyDescent="0.2">
      <c r="B329" s="11">
        <v>317</v>
      </c>
      <c r="C329" s="12">
        <f t="shared" si="11"/>
        <v>3.2176108568582511</v>
      </c>
      <c r="D329" s="12">
        <f t="shared" si="10"/>
        <v>1.4483734087694484</v>
      </c>
    </row>
    <row r="330" spans="2:4" ht="14.4" x14ac:dyDescent="0.2">
      <c r="B330" s="11">
        <v>318</v>
      </c>
      <c r="C330" s="12">
        <f t="shared" si="11"/>
        <v>3.2299051117601643</v>
      </c>
      <c r="D330" s="12">
        <f t="shared" si="10"/>
        <v>1.4504249291784703</v>
      </c>
    </row>
    <row r="331" spans="2:4" ht="14.4" x14ac:dyDescent="0.2">
      <c r="B331" s="11">
        <v>319</v>
      </c>
      <c r="C331" s="12">
        <f t="shared" si="11"/>
        <v>3.2422167929682653</v>
      </c>
      <c r="D331" s="12">
        <f t="shared" si="10"/>
        <v>1.4524822695035462</v>
      </c>
    </row>
    <row r="332" spans="2:4" ht="14.4" x14ac:dyDescent="0.2">
      <c r="B332" s="11">
        <v>320</v>
      </c>
      <c r="C332" s="12">
        <f t="shared" si="11"/>
        <v>3.2545459499539953</v>
      </c>
      <c r="D332" s="12">
        <f t="shared" si="10"/>
        <v>1.4545454545454546</v>
      </c>
    </row>
    <row r="333" spans="2:4" ht="14.4" x14ac:dyDescent="0.2">
      <c r="B333" s="11">
        <v>321</v>
      </c>
      <c r="C333" s="12">
        <f t="shared" si="11"/>
        <v>3.2668926323997605</v>
      </c>
      <c r="D333" s="12">
        <f t="shared" ref="D333:D396" si="12">1024/(1024-B333)</f>
        <v>1.4566145092460883</v>
      </c>
    </row>
    <row r="334" spans="2:4" ht="14.4" x14ac:dyDescent="0.2">
      <c r="B334" s="11">
        <v>322</v>
      </c>
      <c r="C334" s="12">
        <f t="shared" si="11"/>
        <v>3.2792568902001342</v>
      </c>
      <c r="D334" s="12">
        <f t="shared" si="12"/>
        <v>1.4586894586894588</v>
      </c>
    </row>
    <row r="335" spans="2:4" ht="14.4" x14ac:dyDescent="0.2">
      <c r="B335" s="11">
        <v>323</v>
      </c>
      <c r="C335" s="12">
        <f t="shared" si="11"/>
        <v>3.2916387734630663</v>
      </c>
      <c r="D335" s="12">
        <f t="shared" si="12"/>
        <v>1.4607703281027105</v>
      </c>
    </row>
    <row r="336" spans="2:4" ht="14.4" x14ac:dyDescent="0.2">
      <c r="B336" s="11">
        <v>324</v>
      </c>
      <c r="C336" s="12">
        <f t="shared" si="11"/>
        <v>3.3040383325111025</v>
      </c>
      <c r="D336" s="12">
        <f t="shared" si="12"/>
        <v>1.4628571428571429</v>
      </c>
    </row>
    <row r="337" spans="2:4" ht="14.4" x14ac:dyDescent="0.2">
      <c r="B337" s="11">
        <v>325</v>
      </c>
      <c r="C337" s="12">
        <f t="shared" si="11"/>
        <v>3.3164556178826112</v>
      </c>
      <c r="D337" s="12">
        <f t="shared" si="12"/>
        <v>1.4649499284692418</v>
      </c>
    </row>
    <row r="338" spans="2:4" ht="14.4" x14ac:dyDescent="0.2">
      <c r="B338" s="11">
        <v>326</v>
      </c>
      <c r="C338" s="12">
        <f t="shared" si="11"/>
        <v>3.3288906803330169</v>
      </c>
      <c r="D338" s="12">
        <f t="shared" si="12"/>
        <v>1.4670487106017192</v>
      </c>
    </row>
    <row r="339" spans="2:4" ht="14.4" x14ac:dyDescent="0.2">
      <c r="B339" s="11">
        <v>327</v>
      </c>
      <c r="C339" s="12">
        <f t="shared" si="11"/>
        <v>3.341343570836051</v>
      </c>
      <c r="D339" s="12">
        <f t="shared" si="12"/>
        <v>1.4691535150645625</v>
      </c>
    </row>
    <row r="340" spans="2:4" ht="14.4" x14ac:dyDescent="0.2">
      <c r="B340" s="11">
        <v>328</v>
      </c>
      <c r="C340" s="12">
        <f t="shared" si="11"/>
        <v>3.3538143405849969</v>
      </c>
      <c r="D340" s="12">
        <f t="shared" si="12"/>
        <v>1.4712643678160919</v>
      </c>
    </row>
    <row r="341" spans="2:4" ht="14.4" x14ac:dyDescent="0.2">
      <c r="B341" s="11">
        <v>329</v>
      </c>
      <c r="C341" s="12">
        <f t="shared" si="11"/>
        <v>3.3663030409939614</v>
      </c>
      <c r="D341" s="12">
        <f t="shared" si="12"/>
        <v>1.4733812949640288</v>
      </c>
    </row>
    <row r="342" spans="2:4" ht="14.4" x14ac:dyDescent="0.2">
      <c r="B342" s="11">
        <v>330</v>
      </c>
      <c r="C342" s="12">
        <f t="shared" si="11"/>
        <v>3.3788097236991406</v>
      </c>
      <c r="D342" s="12">
        <f t="shared" si="12"/>
        <v>1.4755043227665705</v>
      </c>
    </row>
    <row r="343" spans="2:4" ht="14.4" x14ac:dyDescent="0.2">
      <c r="B343" s="11">
        <v>331</v>
      </c>
      <c r="C343" s="12">
        <f t="shared" si="11"/>
        <v>3.3913344405601045</v>
      </c>
      <c r="D343" s="12">
        <f t="shared" si="12"/>
        <v>1.4776334776334776</v>
      </c>
    </row>
    <row r="344" spans="2:4" ht="14.4" x14ac:dyDescent="0.2">
      <c r="B344" s="11">
        <v>332</v>
      </c>
      <c r="C344" s="12">
        <f t="shared" si="11"/>
        <v>3.4038772436610825</v>
      </c>
      <c r="D344" s="12">
        <f t="shared" si="12"/>
        <v>1.4797687861271676</v>
      </c>
    </row>
    <row r="345" spans="2:4" ht="14.4" x14ac:dyDescent="0.2">
      <c r="B345" s="11">
        <v>333</v>
      </c>
      <c r="C345" s="12">
        <f t="shared" si="11"/>
        <v>3.4164381853122707</v>
      </c>
      <c r="D345" s="12">
        <f t="shared" si="12"/>
        <v>1.4819102749638204</v>
      </c>
    </row>
    <row r="346" spans="2:4" ht="14.4" x14ac:dyDescent="0.2">
      <c r="B346" s="11">
        <v>334</v>
      </c>
      <c r="C346" s="12">
        <f t="shared" si="11"/>
        <v>3.429017318051133</v>
      </c>
      <c r="D346" s="12">
        <f t="shared" si="12"/>
        <v>1.4840579710144928</v>
      </c>
    </row>
    <row r="347" spans="2:4" ht="14.4" x14ac:dyDescent="0.2">
      <c r="B347" s="11">
        <v>335</v>
      </c>
      <c r="C347" s="12">
        <f t="shared" si="11"/>
        <v>3.4416146946437225</v>
      </c>
      <c r="D347" s="12">
        <f t="shared" si="12"/>
        <v>1.4862119013062409</v>
      </c>
    </row>
    <row r="348" spans="2:4" ht="14.4" x14ac:dyDescent="0.2">
      <c r="B348" s="11">
        <v>336</v>
      </c>
      <c r="C348" s="12">
        <f t="shared" si="11"/>
        <v>3.4542303680860127</v>
      </c>
      <c r="D348" s="12">
        <f t="shared" si="12"/>
        <v>1.4883720930232558</v>
      </c>
    </row>
    <row r="349" spans="2:4" ht="14.4" x14ac:dyDescent="0.2">
      <c r="B349" s="11">
        <v>337</v>
      </c>
      <c r="C349" s="12">
        <f t="shared" si="11"/>
        <v>3.4668643916052311</v>
      </c>
      <c r="D349" s="12">
        <f t="shared" si="12"/>
        <v>1.4905385735080059</v>
      </c>
    </row>
    <row r="350" spans="2:4" ht="14.4" x14ac:dyDescent="0.2">
      <c r="B350" s="11">
        <v>338</v>
      </c>
      <c r="C350" s="12">
        <f t="shared" si="11"/>
        <v>3.4795168186612053</v>
      </c>
      <c r="D350" s="12">
        <f t="shared" si="12"/>
        <v>1.4927113702623906</v>
      </c>
    </row>
    <row r="351" spans="2:4" ht="14.4" x14ac:dyDescent="0.2">
      <c r="B351" s="11">
        <v>339</v>
      </c>
      <c r="C351" s="12">
        <f t="shared" si="11"/>
        <v>3.4921877029477271</v>
      </c>
      <c r="D351" s="12">
        <f t="shared" si="12"/>
        <v>1.494890510948905</v>
      </c>
    </row>
    <row r="352" spans="2:4" ht="14.4" x14ac:dyDescent="0.2">
      <c r="B352" s="11">
        <v>340</v>
      </c>
      <c r="C352" s="12">
        <f t="shared" si="11"/>
        <v>3.5048770983939144</v>
      </c>
      <c r="D352" s="12">
        <f t="shared" si="12"/>
        <v>1.4970760233918128</v>
      </c>
    </row>
    <row r="353" spans="2:4" ht="14.4" x14ac:dyDescent="0.2">
      <c r="B353" s="11">
        <v>341</v>
      </c>
      <c r="C353" s="12">
        <f t="shared" si="11"/>
        <v>3.5175850591655884</v>
      </c>
      <c r="D353" s="12">
        <f t="shared" si="12"/>
        <v>1.4992679355783309</v>
      </c>
    </row>
    <row r="354" spans="2:4" ht="14.4" x14ac:dyDescent="0.2">
      <c r="B354" s="11">
        <v>342</v>
      </c>
      <c r="C354" s="12">
        <f t="shared" si="11"/>
        <v>3.5303116396666607</v>
      </c>
      <c r="D354" s="12">
        <f t="shared" si="12"/>
        <v>1.501466275659824</v>
      </c>
    </row>
    <row r="355" spans="2:4" ht="14.4" x14ac:dyDescent="0.2">
      <c r="B355" s="11">
        <v>343</v>
      </c>
      <c r="C355" s="12">
        <f t="shared" si="11"/>
        <v>3.5430568945405354</v>
      </c>
      <c r="D355" s="12">
        <f t="shared" si="12"/>
        <v>1.5036710719530102</v>
      </c>
    </row>
    <row r="356" spans="2:4" ht="14.4" x14ac:dyDescent="0.2">
      <c r="B356" s="11">
        <v>344</v>
      </c>
      <c r="C356" s="12">
        <f t="shared" si="11"/>
        <v>3.5558208786715122</v>
      </c>
      <c r="D356" s="12">
        <f t="shared" si="12"/>
        <v>1.5058823529411764</v>
      </c>
    </row>
    <row r="357" spans="2:4" ht="14.4" x14ac:dyDescent="0.2">
      <c r="B357" s="11">
        <v>345</v>
      </c>
      <c r="C357" s="12">
        <f t="shared" si="11"/>
        <v>3.5686036471862055</v>
      </c>
      <c r="D357" s="12">
        <f t="shared" si="12"/>
        <v>1.508100147275405</v>
      </c>
    </row>
    <row r="358" spans="2:4" ht="14.4" x14ac:dyDescent="0.2">
      <c r="B358" s="11">
        <v>346</v>
      </c>
      <c r="C358" s="12">
        <f t="shared" si="11"/>
        <v>3.581405255454972</v>
      </c>
      <c r="D358" s="12">
        <f t="shared" si="12"/>
        <v>1.5103244837758112</v>
      </c>
    </row>
    <row r="359" spans="2:4" ht="14.4" x14ac:dyDescent="0.2">
      <c r="B359" s="11">
        <v>347</v>
      </c>
      <c r="C359" s="12">
        <f t="shared" si="11"/>
        <v>3.5942257590933533</v>
      </c>
      <c r="D359" s="12">
        <f t="shared" si="12"/>
        <v>1.5125553914327918</v>
      </c>
    </row>
    <row r="360" spans="2:4" ht="14.4" x14ac:dyDescent="0.2">
      <c r="B360" s="11">
        <v>348</v>
      </c>
      <c r="C360" s="12">
        <f t="shared" si="11"/>
        <v>3.6070652139635202</v>
      </c>
      <c r="D360" s="12">
        <f t="shared" si="12"/>
        <v>1.514792899408284</v>
      </c>
    </row>
    <row r="361" spans="2:4" ht="14.4" x14ac:dyDescent="0.2">
      <c r="B361" s="11">
        <v>349</v>
      </c>
      <c r="C361" s="12">
        <f t="shared" si="11"/>
        <v>3.6199236761757403</v>
      </c>
      <c r="D361" s="12">
        <f t="shared" si="12"/>
        <v>1.517037037037037</v>
      </c>
    </row>
    <row r="362" spans="2:4" ht="14.4" x14ac:dyDescent="0.2">
      <c r="B362" s="11">
        <v>350</v>
      </c>
      <c r="C362" s="12">
        <f t="shared" si="11"/>
        <v>3.6328012020898433</v>
      </c>
      <c r="D362" s="12">
        <f t="shared" si="12"/>
        <v>1.5192878338278932</v>
      </c>
    </row>
    <row r="363" spans="2:4" ht="14.4" x14ac:dyDescent="0.2">
      <c r="B363" s="11">
        <v>351</v>
      </c>
      <c r="C363" s="12">
        <f t="shared" si="11"/>
        <v>3.645697848316702</v>
      </c>
      <c r="D363" s="12">
        <f t="shared" si="12"/>
        <v>1.5215453194650816</v>
      </c>
    </row>
    <row r="364" spans="2:4" ht="14.4" x14ac:dyDescent="0.2">
      <c r="B364" s="11">
        <v>352</v>
      </c>
      <c r="C364" s="12">
        <f t="shared" si="11"/>
        <v>3.658613671719734</v>
      </c>
      <c r="D364" s="12">
        <f t="shared" si="12"/>
        <v>1.5238095238095237</v>
      </c>
    </row>
    <row r="365" spans="2:4" ht="14.4" x14ac:dyDescent="0.2">
      <c r="B365" s="11">
        <v>353</v>
      </c>
      <c r="C365" s="12">
        <f t="shared" ref="C365:C428" si="13">20*LOG(D365)</f>
        <v>3.6715487294163971</v>
      </c>
      <c r="D365" s="12">
        <f t="shared" si="12"/>
        <v>1.526080476900149</v>
      </c>
    </row>
    <row r="366" spans="2:4" ht="14.4" x14ac:dyDescent="0.2">
      <c r="B366" s="11">
        <v>354</v>
      </c>
      <c r="C366" s="12">
        <f t="shared" si="13"/>
        <v>3.6845030787797106</v>
      </c>
      <c r="D366" s="12">
        <f t="shared" si="12"/>
        <v>1.5283582089552239</v>
      </c>
    </row>
    <row r="367" spans="2:4" ht="14.4" x14ac:dyDescent="0.2">
      <c r="B367" s="11">
        <v>355</v>
      </c>
      <c r="C367" s="12">
        <f t="shared" si="13"/>
        <v>3.697476777439777</v>
      </c>
      <c r="D367" s="12">
        <f t="shared" si="12"/>
        <v>1.5306427503736921</v>
      </c>
    </row>
    <row r="368" spans="2:4" ht="14.4" x14ac:dyDescent="0.2">
      <c r="B368" s="11">
        <v>356</v>
      </c>
      <c r="C368" s="12">
        <f t="shared" si="13"/>
        <v>3.710469883285326</v>
      </c>
      <c r="D368" s="12">
        <f t="shared" si="12"/>
        <v>1.532934131736527</v>
      </c>
    </row>
    <row r="369" spans="2:4" ht="14.4" x14ac:dyDescent="0.2">
      <c r="B369" s="11">
        <v>357</v>
      </c>
      <c r="C369" s="12">
        <f t="shared" si="13"/>
        <v>3.7234824544652594</v>
      </c>
      <c r="D369" s="12">
        <f t="shared" si="12"/>
        <v>1.5352323838080959</v>
      </c>
    </row>
    <row r="370" spans="2:4" ht="14.4" x14ac:dyDescent="0.2">
      <c r="B370" s="11">
        <v>358</v>
      </c>
      <c r="C370" s="12">
        <f t="shared" si="13"/>
        <v>3.7365145493902174</v>
      </c>
      <c r="D370" s="12">
        <f t="shared" si="12"/>
        <v>1.5375375375375375</v>
      </c>
    </row>
    <row r="371" spans="2:4" ht="14.4" x14ac:dyDescent="0.2">
      <c r="B371" s="11">
        <v>359</v>
      </c>
      <c r="C371" s="12">
        <f t="shared" si="13"/>
        <v>3.7495662267341476</v>
      </c>
      <c r="D371" s="12">
        <f t="shared" si="12"/>
        <v>1.5398496240601505</v>
      </c>
    </row>
    <row r="372" spans="2:4" ht="14.4" x14ac:dyDescent="0.2">
      <c r="B372" s="11">
        <v>360</v>
      </c>
      <c r="C372" s="12">
        <f t="shared" si="13"/>
        <v>3.7626375454358896</v>
      </c>
      <c r="D372" s="12">
        <f t="shared" si="12"/>
        <v>1.5421686746987953</v>
      </c>
    </row>
    <row r="373" spans="2:4" ht="14.4" x14ac:dyDescent="0.2">
      <c r="B373" s="11">
        <v>361</v>
      </c>
      <c r="C373" s="12">
        <f t="shared" si="13"/>
        <v>3.7757285647007768</v>
      </c>
      <c r="D373" s="12">
        <f t="shared" si="12"/>
        <v>1.5444947209653093</v>
      </c>
    </row>
    <row r="374" spans="2:4" ht="14.4" x14ac:dyDescent="0.2">
      <c r="B374" s="11">
        <v>362</v>
      </c>
      <c r="C374" s="12">
        <f t="shared" si="13"/>
        <v>3.7888393440022403</v>
      </c>
      <c r="D374" s="12">
        <f t="shared" si="12"/>
        <v>1.5468277945619335</v>
      </c>
    </row>
    <row r="375" spans="2:4" ht="14.4" x14ac:dyDescent="0.2">
      <c r="B375" s="11">
        <v>363</v>
      </c>
      <c r="C375" s="12">
        <f t="shared" si="13"/>
        <v>3.8019699430834346</v>
      </c>
      <c r="D375" s="12">
        <f t="shared" si="12"/>
        <v>1.5491679273827534</v>
      </c>
    </row>
    <row r="376" spans="2:4" ht="14.4" x14ac:dyDescent="0.2">
      <c r="B376" s="11">
        <v>364</v>
      </c>
      <c r="C376" s="12">
        <f t="shared" si="13"/>
        <v>3.8151204219588659</v>
      </c>
      <c r="D376" s="12">
        <f t="shared" si="12"/>
        <v>1.5515151515151515</v>
      </c>
    </row>
    <row r="377" spans="2:4" ht="14.4" x14ac:dyDescent="0.2">
      <c r="B377" s="11">
        <v>365</v>
      </c>
      <c r="C377" s="12">
        <f t="shared" si="13"/>
        <v>3.8282908409160421</v>
      </c>
      <c r="D377" s="12">
        <f t="shared" si="12"/>
        <v>1.5538694992412747</v>
      </c>
    </row>
    <row r="378" spans="2:4" ht="14.4" x14ac:dyDescent="0.2">
      <c r="B378" s="11">
        <v>366</v>
      </c>
      <c r="C378" s="12">
        <f t="shared" si="13"/>
        <v>3.8414812605171296</v>
      </c>
      <c r="D378" s="12">
        <f t="shared" si="12"/>
        <v>1.5562310030395137</v>
      </c>
    </row>
    <row r="379" spans="2:4" ht="14.4" x14ac:dyDescent="0.2">
      <c r="B379" s="11">
        <v>367</v>
      </c>
      <c r="C379" s="12">
        <f t="shared" si="13"/>
        <v>3.8546917416006234</v>
      </c>
      <c r="D379" s="12">
        <f t="shared" si="12"/>
        <v>1.5585996955859969</v>
      </c>
    </row>
    <row r="380" spans="2:4" ht="14.4" x14ac:dyDescent="0.2">
      <c r="B380" s="11">
        <v>368</v>
      </c>
      <c r="C380" s="12">
        <f t="shared" si="13"/>
        <v>3.8679223452830334</v>
      </c>
      <c r="D380" s="12">
        <f t="shared" si="12"/>
        <v>1.5609756097560976</v>
      </c>
    </row>
    <row r="381" spans="2:4" ht="14.4" x14ac:dyDescent="0.2">
      <c r="B381" s="11">
        <v>369</v>
      </c>
      <c r="C381" s="12">
        <f t="shared" si="13"/>
        <v>3.8811731329605776</v>
      </c>
      <c r="D381" s="12">
        <f t="shared" si="12"/>
        <v>1.5633587786259542</v>
      </c>
    </row>
    <row r="382" spans="2:4" ht="14.4" x14ac:dyDescent="0.2">
      <c r="B382" s="11">
        <v>370</v>
      </c>
      <c r="C382" s="12">
        <f t="shared" si="13"/>
        <v>3.8944441663108935</v>
      </c>
      <c r="D382" s="12">
        <f t="shared" si="12"/>
        <v>1.5657492354740061</v>
      </c>
    </row>
    <row r="383" spans="2:4" ht="14.4" x14ac:dyDescent="0.2">
      <c r="B383" s="11">
        <v>371</v>
      </c>
      <c r="C383" s="12">
        <f t="shared" si="13"/>
        <v>3.907735507294761</v>
      </c>
      <c r="D383" s="12">
        <f t="shared" si="12"/>
        <v>1.5681470137825422</v>
      </c>
    </row>
    <row r="384" spans="2:4" ht="14.4" x14ac:dyDescent="0.2">
      <c r="B384" s="11">
        <v>372</v>
      </c>
      <c r="C384" s="12">
        <f t="shared" si="13"/>
        <v>3.9210472181578355</v>
      </c>
      <c r="D384" s="12">
        <f t="shared" si="12"/>
        <v>1.5705521472392638</v>
      </c>
    </row>
    <row r="385" spans="2:4" ht="14.4" x14ac:dyDescent="0.2">
      <c r="B385" s="11">
        <v>373</v>
      </c>
      <c r="C385" s="12">
        <f t="shared" si="13"/>
        <v>3.9343793614324003</v>
      </c>
      <c r="D385" s="12">
        <f t="shared" si="12"/>
        <v>1.5729646697388633</v>
      </c>
    </row>
    <row r="386" spans="2:4" ht="14.4" x14ac:dyDescent="0.2">
      <c r="B386" s="11">
        <v>374</v>
      </c>
      <c r="C386" s="12">
        <f t="shared" si="13"/>
        <v>3.9477319999391276</v>
      </c>
      <c r="D386" s="12">
        <f t="shared" si="12"/>
        <v>1.5753846153846154</v>
      </c>
    </row>
    <row r="387" spans="2:4" ht="14.4" x14ac:dyDescent="0.2">
      <c r="B387" s="11">
        <v>375</v>
      </c>
      <c r="C387" s="12">
        <f t="shared" si="13"/>
        <v>3.9611051967888549</v>
      </c>
      <c r="D387" s="12">
        <f t="shared" si="12"/>
        <v>1.5778120184899846</v>
      </c>
    </row>
    <row r="388" spans="2:4" ht="14.4" x14ac:dyDescent="0.2">
      <c r="B388" s="11">
        <v>376</v>
      </c>
      <c r="C388" s="12">
        <f t="shared" si="13"/>
        <v>3.9744990153843718</v>
      </c>
      <c r="D388" s="12">
        <f t="shared" si="12"/>
        <v>1.5802469135802468</v>
      </c>
    </row>
    <row r="389" spans="2:4" ht="14.4" x14ac:dyDescent="0.2">
      <c r="B389" s="11">
        <v>377</v>
      </c>
      <c r="C389" s="12">
        <f t="shared" si="13"/>
        <v>3.9879135194222308</v>
      </c>
      <c r="D389" s="12">
        <f t="shared" si="12"/>
        <v>1.5826893353941267</v>
      </c>
    </row>
    <row r="390" spans="2:4" ht="14.4" x14ac:dyDescent="0.2">
      <c r="B390" s="11">
        <v>378</v>
      </c>
      <c r="C390" s="12">
        <f t="shared" si="13"/>
        <v>4.0013487728945583</v>
      </c>
      <c r="D390" s="12">
        <f t="shared" si="12"/>
        <v>1.585139318885449</v>
      </c>
    </row>
    <row r="391" spans="2:4" ht="14.4" x14ac:dyDescent="0.2">
      <c r="B391" s="11">
        <v>379</v>
      </c>
      <c r="C391" s="12">
        <f t="shared" si="13"/>
        <v>4.0148048400908838</v>
      </c>
      <c r="D391" s="12">
        <f t="shared" si="12"/>
        <v>1.5875968992248062</v>
      </c>
    </row>
    <row r="392" spans="2:4" ht="14.4" x14ac:dyDescent="0.2">
      <c r="B392" s="11">
        <v>380</v>
      </c>
      <c r="C392" s="12">
        <f t="shared" si="13"/>
        <v>4.0282817855999964</v>
      </c>
      <c r="D392" s="12">
        <f t="shared" si="12"/>
        <v>1.5900621118012421</v>
      </c>
    </row>
    <row r="393" spans="2:4" ht="14.4" x14ac:dyDescent="0.2">
      <c r="B393" s="11">
        <v>381</v>
      </c>
      <c r="C393" s="12">
        <f t="shared" si="13"/>
        <v>4.0417796743117975</v>
      </c>
      <c r="D393" s="12">
        <f t="shared" si="12"/>
        <v>1.5925349922239502</v>
      </c>
    </row>
    <row r="394" spans="2:4" ht="14.4" x14ac:dyDescent="0.2">
      <c r="B394" s="11">
        <v>382</v>
      </c>
      <c r="C394" s="12">
        <f t="shared" si="13"/>
        <v>4.0552985714191738</v>
      </c>
      <c r="D394" s="12">
        <f t="shared" si="12"/>
        <v>1.5950155763239875</v>
      </c>
    </row>
    <row r="395" spans="2:4" ht="14.4" x14ac:dyDescent="0.2">
      <c r="B395" s="11">
        <v>383</v>
      </c>
      <c r="C395" s="12">
        <f t="shared" si="13"/>
        <v>4.0688385424198907</v>
      </c>
      <c r="D395" s="12">
        <f t="shared" si="12"/>
        <v>1.5975039001560063</v>
      </c>
    </row>
    <row r="396" spans="2:4" ht="14.4" x14ac:dyDescent="0.2">
      <c r="B396" s="11">
        <v>384</v>
      </c>
      <c r="C396" s="12">
        <f t="shared" si="13"/>
        <v>4.0823996531184958</v>
      </c>
      <c r="D396" s="12">
        <f t="shared" si="12"/>
        <v>1.6</v>
      </c>
    </row>
    <row r="397" spans="2:4" ht="14.4" x14ac:dyDescent="0.2">
      <c r="B397" s="11">
        <v>385</v>
      </c>
      <c r="C397" s="12">
        <f t="shared" si="13"/>
        <v>4.0959819696282365</v>
      </c>
      <c r="D397" s="12">
        <f t="shared" ref="D397:D460" si="14">1024/(1024-B397)</f>
        <v>1.6025039123630673</v>
      </c>
    </row>
    <row r="398" spans="2:4" ht="14.4" x14ac:dyDescent="0.2">
      <c r="B398" s="11">
        <v>386</v>
      </c>
      <c r="C398" s="12">
        <f t="shared" si="13"/>
        <v>4.1095855583729923</v>
      </c>
      <c r="D398" s="12">
        <f t="shared" si="14"/>
        <v>1.6050156739811912</v>
      </c>
    </row>
    <row r="399" spans="2:4" ht="14.4" x14ac:dyDescent="0.2">
      <c r="B399" s="11">
        <v>387</v>
      </c>
      <c r="C399" s="12">
        <f t="shared" si="13"/>
        <v>4.1232104860892314</v>
      </c>
      <c r="D399" s="12">
        <f t="shared" si="14"/>
        <v>1.6075353218210362</v>
      </c>
    </row>
    <row r="400" spans="2:4" ht="14.4" x14ac:dyDescent="0.2">
      <c r="B400" s="11">
        <v>388</v>
      </c>
      <c r="C400" s="12">
        <f t="shared" si="13"/>
        <v>4.1368568198279618</v>
      </c>
      <c r="D400" s="12">
        <f t="shared" si="14"/>
        <v>1.6100628930817611</v>
      </c>
    </row>
    <row r="401" spans="2:4" ht="14.4" x14ac:dyDescent="0.2">
      <c r="B401" s="11">
        <v>389</v>
      </c>
      <c r="C401" s="12">
        <f t="shared" si="13"/>
        <v>4.1505246269567255</v>
      </c>
      <c r="D401" s="12">
        <f t="shared" si="14"/>
        <v>1.6125984251968504</v>
      </c>
    </row>
    <row r="402" spans="2:4" ht="14.4" x14ac:dyDescent="0.2">
      <c r="B402" s="11">
        <v>390</v>
      </c>
      <c r="C402" s="12">
        <f t="shared" si="13"/>
        <v>4.1642139751615845</v>
      </c>
      <c r="D402" s="12">
        <f t="shared" si="14"/>
        <v>1.6151419558359621</v>
      </c>
    </row>
    <row r="403" spans="2:4" ht="14.4" x14ac:dyDescent="0.2">
      <c r="B403" s="11">
        <v>391</v>
      </c>
      <c r="C403" s="12">
        <f t="shared" si="13"/>
        <v>4.1779249324491365</v>
      </c>
      <c r="D403" s="12">
        <f t="shared" si="14"/>
        <v>1.617693522906793</v>
      </c>
    </row>
    <row r="404" spans="2:4" ht="14.4" x14ac:dyDescent="0.2">
      <c r="B404" s="11">
        <v>392</v>
      </c>
      <c r="C404" s="12">
        <f t="shared" si="13"/>
        <v>4.1916575671485381</v>
      </c>
      <c r="D404" s="12">
        <f t="shared" si="14"/>
        <v>1.620253164556962</v>
      </c>
    </row>
    <row r="405" spans="2:4" ht="14.4" x14ac:dyDescent="0.2">
      <c r="B405" s="11">
        <v>393</v>
      </c>
      <c r="C405" s="12">
        <f t="shared" si="13"/>
        <v>4.2054119479135537</v>
      </c>
      <c r="D405" s="12">
        <f t="shared" si="14"/>
        <v>1.6228209191759113</v>
      </c>
    </row>
    <row r="406" spans="2:4" ht="14.4" x14ac:dyDescent="0.2">
      <c r="B406" s="11">
        <v>394</v>
      </c>
      <c r="C406" s="12">
        <f t="shared" si="13"/>
        <v>4.2191881437246046</v>
      </c>
      <c r="D406" s="12">
        <f t="shared" si="14"/>
        <v>1.6253968253968254</v>
      </c>
    </row>
    <row r="407" spans="2:4" ht="14.4" x14ac:dyDescent="0.2">
      <c r="B407" s="11">
        <v>395</v>
      </c>
      <c r="C407" s="12">
        <f t="shared" si="13"/>
        <v>4.2329862238908609</v>
      </c>
      <c r="D407" s="12">
        <f t="shared" si="14"/>
        <v>1.6279809220985693</v>
      </c>
    </row>
    <row r="408" spans="2:4" ht="14.4" x14ac:dyDescent="0.2">
      <c r="B408" s="11">
        <v>396</v>
      </c>
      <c r="C408" s="12">
        <f t="shared" si="13"/>
        <v>4.2468062580523167</v>
      </c>
      <c r="D408" s="12">
        <f t="shared" si="14"/>
        <v>1.6305732484076434</v>
      </c>
    </row>
    <row r="409" spans="2:4" ht="14.4" x14ac:dyDescent="0.2">
      <c r="B409" s="11">
        <v>397</v>
      </c>
      <c r="C409" s="12">
        <f t="shared" si="13"/>
        <v>4.2606483161819106</v>
      </c>
      <c r="D409" s="12">
        <f t="shared" si="14"/>
        <v>1.6331738437001595</v>
      </c>
    </row>
    <row r="410" spans="2:4" ht="14.4" x14ac:dyDescent="0.2">
      <c r="B410" s="11">
        <v>398</v>
      </c>
      <c r="C410" s="12">
        <f t="shared" si="13"/>
        <v>4.2745124685876448</v>
      </c>
      <c r="D410" s="12">
        <f t="shared" si="14"/>
        <v>1.6357827476038338</v>
      </c>
    </row>
    <row r="411" spans="2:4" ht="14.4" x14ac:dyDescent="0.2">
      <c r="B411" s="11">
        <v>399</v>
      </c>
      <c r="C411" s="12">
        <f t="shared" si="13"/>
        <v>4.288398785914735</v>
      </c>
      <c r="D411" s="12">
        <f t="shared" si="14"/>
        <v>1.6384000000000001</v>
      </c>
    </row>
    <row r="412" spans="2:4" ht="14.4" x14ac:dyDescent="0.2">
      <c r="B412" s="11">
        <v>400</v>
      </c>
      <c r="C412" s="12">
        <f t="shared" si="13"/>
        <v>4.3023073391477586</v>
      </c>
      <c r="D412" s="12">
        <f t="shared" si="14"/>
        <v>1.641025641025641</v>
      </c>
    </row>
    <row r="413" spans="2:4" ht="14.4" x14ac:dyDescent="0.2">
      <c r="B413" s="11">
        <v>401</v>
      </c>
      <c r="C413" s="12">
        <f t="shared" si="13"/>
        <v>4.3162381996128465</v>
      </c>
      <c r="D413" s="12">
        <f t="shared" si="14"/>
        <v>1.6436597110754414</v>
      </c>
    </row>
    <row r="414" spans="2:4" ht="14.4" x14ac:dyDescent="0.2">
      <c r="B414" s="11">
        <v>402</v>
      </c>
      <c r="C414" s="12">
        <f t="shared" si="13"/>
        <v>4.330191438979865</v>
      </c>
      <c r="D414" s="12">
        <f t="shared" si="14"/>
        <v>1.6463022508038585</v>
      </c>
    </row>
    <row r="415" spans="2:4" ht="14.4" x14ac:dyDescent="0.2">
      <c r="B415" s="11">
        <v>403</v>
      </c>
      <c r="C415" s="12">
        <f t="shared" si="13"/>
        <v>4.3441671292646351</v>
      </c>
      <c r="D415" s="12">
        <f t="shared" si="14"/>
        <v>1.6489533011272142</v>
      </c>
    </row>
    <row r="416" spans="2:4" ht="14.4" x14ac:dyDescent="0.2">
      <c r="B416" s="11">
        <v>404</v>
      </c>
      <c r="C416" s="12">
        <f t="shared" si="13"/>
        <v>4.3581653428311622</v>
      </c>
      <c r="D416" s="12">
        <f t="shared" si="14"/>
        <v>1.6516129032258065</v>
      </c>
    </row>
    <row r="417" spans="2:4" ht="14.4" x14ac:dyDescent="0.2">
      <c r="B417" s="11">
        <v>405</v>
      </c>
      <c r="C417" s="12">
        <f t="shared" si="13"/>
        <v>4.3721861523938799</v>
      </c>
      <c r="D417" s="12">
        <f t="shared" si="14"/>
        <v>1.6542810985460421</v>
      </c>
    </row>
    <row r="418" spans="2:4" ht="14.4" x14ac:dyDescent="0.2">
      <c r="B418" s="11">
        <v>406</v>
      </c>
      <c r="C418" s="12">
        <f t="shared" si="13"/>
        <v>4.3862296310199227</v>
      </c>
      <c r="D418" s="12">
        <f t="shared" si="14"/>
        <v>1.6569579288025891</v>
      </c>
    </row>
    <row r="419" spans="2:4" ht="14.4" x14ac:dyDescent="0.2">
      <c r="B419" s="11">
        <v>407</v>
      </c>
      <c r="C419" s="12">
        <f t="shared" si="13"/>
        <v>4.4002958521314053</v>
      </c>
      <c r="D419" s="12">
        <f t="shared" si="14"/>
        <v>1.659643435980551</v>
      </c>
    </row>
    <row r="420" spans="2:4" ht="14.4" x14ac:dyDescent="0.2">
      <c r="B420" s="11">
        <v>408</v>
      </c>
      <c r="C420" s="12">
        <f t="shared" si="13"/>
        <v>4.4143848895077307</v>
      </c>
      <c r="D420" s="12">
        <f t="shared" si="14"/>
        <v>1.6623376623376624</v>
      </c>
    </row>
    <row r="421" spans="2:4" ht="14.4" x14ac:dyDescent="0.2">
      <c r="B421" s="11">
        <v>409</v>
      </c>
      <c r="C421" s="12">
        <f t="shared" si="13"/>
        <v>4.428496817287904</v>
      </c>
      <c r="D421" s="12">
        <f t="shared" si="14"/>
        <v>1.6650406504065041</v>
      </c>
    </row>
    <row r="422" spans="2:4" ht="14.4" x14ac:dyDescent="0.2">
      <c r="B422" s="11">
        <v>410</v>
      </c>
      <c r="C422" s="12">
        <f t="shared" si="13"/>
        <v>4.4426317099728854</v>
      </c>
      <c r="D422" s="12">
        <f t="shared" si="14"/>
        <v>1.6677524429967427</v>
      </c>
    </row>
    <row r="423" spans="2:4" ht="14.4" x14ac:dyDescent="0.2">
      <c r="B423" s="11">
        <v>411</v>
      </c>
      <c r="C423" s="12">
        <f t="shared" si="13"/>
        <v>4.456789642427939</v>
      </c>
      <c r="D423" s="12">
        <f t="shared" si="14"/>
        <v>1.67047308319739</v>
      </c>
    </row>
    <row r="424" spans="2:4" ht="14.4" x14ac:dyDescent="0.2">
      <c r="B424" s="11">
        <v>412</v>
      </c>
      <c r="C424" s="12">
        <f t="shared" si="13"/>
        <v>4.4709706898850152</v>
      </c>
      <c r="D424" s="12">
        <f t="shared" si="14"/>
        <v>1.673202614379085</v>
      </c>
    </row>
    <row r="425" spans="2:4" ht="14.4" x14ac:dyDescent="0.2">
      <c r="B425" s="11">
        <v>413</v>
      </c>
      <c r="C425" s="12">
        <f t="shared" si="13"/>
        <v>4.4851749279451543</v>
      </c>
      <c r="D425" s="12">
        <f t="shared" si="14"/>
        <v>1.6759410801963994</v>
      </c>
    </row>
    <row r="426" spans="2:4" ht="14.4" x14ac:dyDescent="0.2">
      <c r="B426" s="11">
        <v>414</v>
      </c>
      <c r="C426" s="12">
        <f t="shared" si="13"/>
        <v>4.4994024325808981</v>
      </c>
      <c r="D426" s="12">
        <f t="shared" si="14"/>
        <v>1.6786885245901639</v>
      </c>
    </row>
    <row r="427" spans="2:4" ht="14.4" x14ac:dyDescent="0.2">
      <c r="B427" s="11">
        <v>415</v>
      </c>
      <c r="C427" s="12">
        <f t="shared" si="13"/>
        <v>4.5136532801387315</v>
      </c>
      <c r="D427" s="12">
        <f t="shared" si="14"/>
        <v>1.6814449917898193</v>
      </c>
    </row>
    <row r="428" spans="2:4" ht="14.4" x14ac:dyDescent="0.2">
      <c r="B428" s="11">
        <v>416</v>
      </c>
      <c r="C428" s="12">
        <f t="shared" si="13"/>
        <v>4.5279275473415401</v>
      </c>
      <c r="D428" s="12">
        <f t="shared" si="14"/>
        <v>1.6842105263157894</v>
      </c>
    </row>
    <row r="429" spans="2:4" ht="14.4" x14ac:dyDescent="0.2">
      <c r="B429" s="11">
        <v>417</v>
      </c>
      <c r="C429" s="12">
        <f t="shared" ref="C429:C492" si="15">20*LOG(D429)</f>
        <v>4.5422253112910873</v>
      </c>
      <c r="D429" s="12">
        <f t="shared" si="14"/>
        <v>1.6869851729818781</v>
      </c>
    </row>
    <row r="430" spans="2:4" ht="14.4" x14ac:dyDescent="0.2">
      <c r="B430" s="11">
        <v>418</v>
      </c>
      <c r="C430" s="12">
        <f t="shared" si="15"/>
        <v>4.5565466494705147</v>
      </c>
      <c r="D430" s="12">
        <f t="shared" si="14"/>
        <v>1.6897689768976898</v>
      </c>
    </row>
    <row r="431" spans="2:4" ht="14.4" x14ac:dyDescent="0.2">
      <c r="B431" s="11">
        <v>419</v>
      </c>
      <c r="C431" s="12">
        <f t="shared" si="15"/>
        <v>4.5708916397468613</v>
      </c>
      <c r="D431" s="12">
        <f t="shared" si="14"/>
        <v>1.6925619834710743</v>
      </c>
    </row>
    <row r="432" spans="2:4" ht="14.4" x14ac:dyDescent="0.2">
      <c r="B432" s="11">
        <v>420</v>
      </c>
      <c r="C432" s="12">
        <f t="shared" si="15"/>
        <v>4.5852603603736029</v>
      </c>
      <c r="D432" s="12">
        <f t="shared" si="14"/>
        <v>1.695364238410596</v>
      </c>
    </row>
    <row r="433" spans="2:4" ht="14.4" x14ac:dyDescent="0.2">
      <c r="B433" s="11">
        <v>421</v>
      </c>
      <c r="C433" s="12">
        <f t="shared" si="15"/>
        <v>4.5996528899932132</v>
      </c>
      <c r="D433" s="12">
        <f t="shared" si="14"/>
        <v>1.6981757877280266</v>
      </c>
    </row>
    <row r="434" spans="2:4" ht="14.4" x14ac:dyDescent="0.2">
      <c r="B434" s="11">
        <v>422</v>
      </c>
      <c r="C434" s="12">
        <f t="shared" si="15"/>
        <v>4.6140693076397481</v>
      </c>
      <c r="D434" s="12">
        <f t="shared" si="14"/>
        <v>1.7009966777408638</v>
      </c>
    </row>
    <row r="435" spans="2:4" ht="14.4" x14ac:dyDescent="0.2">
      <c r="B435" s="11">
        <v>423</v>
      </c>
      <c r="C435" s="12">
        <f t="shared" si="15"/>
        <v>4.6285096927414484</v>
      </c>
      <c r="D435" s="12">
        <f t="shared" si="14"/>
        <v>1.7038269550748752</v>
      </c>
    </row>
    <row r="436" spans="2:4" ht="14.4" x14ac:dyDescent="0.2">
      <c r="B436" s="11">
        <v>424</v>
      </c>
      <c r="C436" s="12">
        <f t="shared" si="15"/>
        <v>4.6429741251233665</v>
      </c>
      <c r="D436" s="12">
        <f t="shared" si="14"/>
        <v>1.7066666666666668</v>
      </c>
    </row>
    <row r="437" spans="2:4" ht="14.4" x14ac:dyDescent="0.2">
      <c r="B437" s="11">
        <v>425</v>
      </c>
      <c r="C437" s="12">
        <f t="shared" si="15"/>
        <v>4.6574626850100111</v>
      </c>
      <c r="D437" s="12">
        <f t="shared" si="14"/>
        <v>1.7095158597662772</v>
      </c>
    </row>
    <row r="438" spans="2:4" ht="14.4" x14ac:dyDescent="0.2">
      <c r="B438" s="11">
        <v>426</v>
      </c>
      <c r="C438" s="12">
        <f t="shared" si="15"/>
        <v>4.671975453028022</v>
      </c>
      <c r="D438" s="12">
        <f t="shared" si="14"/>
        <v>1.7123745819397993</v>
      </c>
    </row>
    <row r="439" spans="2:4" ht="14.4" x14ac:dyDescent="0.2">
      <c r="B439" s="11">
        <v>427</v>
      </c>
      <c r="C439" s="12">
        <f t="shared" si="15"/>
        <v>4.686512510208857</v>
      </c>
      <c r="D439" s="12">
        <f t="shared" si="14"/>
        <v>1.7152428810720268</v>
      </c>
    </row>
    <row r="440" spans="2:4" ht="14.4" x14ac:dyDescent="0.2">
      <c r="B440" s="11">
        <v>428</v>
      </c>
      <c r="C440" s="12">
        <f t="shared" si="15"/>
        <v>4.7010739379915103</v>
      </c>
      <c r="D440" s="12">
        <f t="shared" si="14"/>
        <v>1.7181208053691275</v>
      </c>
    </row>
    <row r="441" spans="2:4" ht="14.4" x14ac:dyDescent="0.2">
      <c r="B441" s="11">
        <v>429</v>
      </c>
      <c r="C441" s="12">
        <f t="shared" si="15"/>
        <v>4.715659818225248</v>
      </c>
      <c r="D441" s="12">
        <f t="shared" si="14"/>
        <v>1.7210084033613446</v>
      </c>
    </row>
    <row r="442" spans="2:4" ht="14.4" x14ac:dyDescent="0.2">
      <c r="B442" s="11">
        <v>430</v>
      </c>
      <c r="C442" s="12">
        <f t="shared" si="15"/>
        <v>4.7302702331723676</v>
      </c>
      <c r="D442" s="12">
        <f t="shared" si="14"/>
        <v>1.7239057239057238</v>
      </c>
    </row>
    <row r="443" spans="2:4" ht="14.4" x14ac:dyDescent="0.2">
      <c r="B443" s="11">
        <v>431</v>
      </c>
      <c r="C443" s="12">
        <f t="shared" si="15"/>
        <v>4.7449052655109867</v>
      </c>
      <c r="D443" s="12">
        <f t="shared" si="14"/>
        <v>1.7268128161888701</v>
      </c>
    </row>
    <row r="444" spans="2:4" ht="14.4" x14ac:dyDescent="0.2">
      <c r="B444" s="11">
        <v>432</v>
      </c>
      <c r="C444" s="12">
        <f t="shared" si="15"/>
        <v>4.7595649983378436</v>
      </c>
      <c r="D444" s="12">
        <f t="shared" si="14"/>
        <v>1.7297297297297298</v>
      </c>
    </row>
    <row r="445" spans="2:4" ht="14.4" x14ac:dyDescent="0.2">
      <c r="B445" s="11">
        <v>433</v>
      </c>
      <c r="C445" s="12">
        <f t="shared" si="15"/>
        <v>4.7742495151711317</v>
      </c>
      <c r="D445" s="12">
        <f t="shared" si="14"/>
        <v>1.7326565143824026</v>
      </c>
    </row>
    <row r="446" spans="2:4" ht="14.4" x14ac:dyDescent="0.2">
      <c r="B446" s="11">
        <v>434</v>
      </c>
      <c r="C446" s="12">
        <f t="shared" si="15"/>
        <v>4.7889588999533554</v>
      </c>
      <c r="D446" s="12">
        <f t="shared" si="14"/>
        <v>1.735593220338983</v>
      </c>
    </row>
    <row r="447" spans="2:4" ht="14.4" x14ac:dyDescent="0.2">
      <c r="B447" s="11">
        <v>435</v>
      </c>
      <c r="C447" s="12">
        <f t="shared" si="15"/>
        <v>4.8036932370542065</v>
      </c>
      <c r="D447" s="12">
        <f t="shared" si="14"/>
        <v>1.7385398981324278</v>
      </c>
    </row>
    <row r="448" spans="2:4" ht="14.4" x14ac:dyDescent="0.2">
      <c r="B448" s="11">
        <v>436</v>
      </c>
      <c r="C448" s="12">
        <f t="shared" si="15"/>
        <v>4.8184526112734689</v>
      </c>
      <c r="D448" s="12">
        <f t="shared" si="14"/>
        <v>1.7414965986394557</v>
      </c>
    </row>
    <row r="449" spans="2:4" ht="14.4" x14ac:dyDescent="0.2">
      <c r="B449" s="11">
        <v>437</v>
      </c>
      <c r="C449" s="12">
        <f t="shared" si="15"/>
        <v>4.8332371078439493</v>
      </c>
      <c r="D449" s="12">
        <f t="shared" si="14"/>
        <v>1.7444633730834753</v>
      </c>
    </row>
    <row r="450" spans="2:4" ht="14.4" x14ac:dyDescent="0.2">
      <c r="B450" s="11">
        <v>438</v>
      </c>
      <c r="C450" s="12">
        <f t="shared" si="15"/>
        <v>4.8480468124344265</v>
      </c>
      <c r="D450" s="12">
        <f t="shared" si="14"/>
        <v>1.7474402730375427</v>
      </c>
    </row>
    <row r="451" spans="2:4" ht="14.4" x14ac:dyDescent="0.2">
      <c r="B451" s="11">
        <v>439</v>
      </c>
      <c r="C451" s="12">
        <f t="shared" si="15"/>
        <v>4.8628818111526302</v>
      </c>
      <c r="D451" s="12">
        <f t="shared" si="14"/>
        <v>1.7504273504273504</v>
      </c>
    </row>
    <row r="452" spans="2:4" ht="14.4" x14ac:dyDescent="0.2">
      <c r="B452" s="11">
        <v>440</v>
      </c>
      <c r="C452" s="12">
        <f t="shared" si="15"/>
        <v>4.8777421905482488</v>
      </c>
      <c r="D452" s="12">
        <f t="shared" si="14"/>
        <v>1.7534246575342465</v>
      </c>
    </row>
    <row r="453" spans="2:4" ht="14.4" x14ac:dyDescent="0.2">
      <c r="B453" s="11">
        <v>441</v>
      </c>
      <c r="C453" s="12">
        <f t="shared" si="15"/>
        <v>4.8926280376159568</v>
      </c>
      <c r="D453" s="12">
        <f t="shared" si="14"/>
        <v>1.7564322469982847</v>
      </c>
    </row>
    <row r="454" spans="2:4" ht="14.4" x14ac:dyDescent="0.2">
      <c r="B454" s="11">
        <v>442</v>
      </c>
      <c r="C454" s="12">
        <f t="shared" si="15"/>
        <v>4.9075394397984686</v>
      </c>
      <c r="D454" s="12">
        <f t="shared" si="14"/>
        <v>1.7594501718213058</v>
      </c>
    </row>
    <row r="455" spans="2:4" ht="14.4" x14ac:dyDescent="0.2">
      <c r="B455" s="11">
        <v>443</v>
      </c>
      <c r="C455" s="12">
        <f t="shared" si="15"/>
        <v>4.922476484989625</v>
      </c>
      <c r="D455" s="12">
        <f t="shared" si="14"/>
        <v>1.7624784853700517</v>
      </c>
    </row>
    <row r="456" spans="2:4" ht="14.4" x14ac:dyDescent="0.2">
      <c r="B456" s="11">
        <v>444</v>
      </c>
      <c r="C456" s="12">
        <f t="shared" si="15"/>
        <v>4.9374392615374934</v>
      </c>
      <c r="D456" s="12">
        <f t="shared" si="14"/>
        <v>1.7655172413793103</v>
      </c>
    </row>
    <row r="457" spans="2:4" ht="14.4" x14ac:dyDescent="0.2">
      <c r="B457" s="11">
        <v>445</v>
      </c>
      <c r="C457" s="12">
        <f t="shared" si="15"/>
        <v>4.9524278582475141</v>
      </c>
      <c r="D457" s="12">
        <f t="shared" si="14"/>
        <v>1.7685664939550949</v>
      </c>
    </row>
    <row r="458" spans="2:4" ht="14.4" x14ac:dyDescent="0.2">
      <c r="B458" s="11">
        <v>446</v>
      </c>
      <c r="C458" s="12">
        <f t="shared" si="15"/>
        <v>4.9674423643856578</v>
      </c>
      <c r="D458" s="12">
        <f t="shared" si="14"/>
        <v>1.7716262975778547</v>
      </c>
    </row>
    <row r="459" spans="2:4" ht="14.4" x14ac:dyDescent="0.2">
      <c r="B459" s="11">
        <v>447</v>
      </c>
      <c r="C459" s="12">
        <f t="shared" si="15"/>
        <v>4.9824828696816095</v>
      </c>
      <c r="D459" s="12">
        <f t="shared" si="14"/>
        <v>1.7746967071057191</v>
      </c>
    </row>
    <row r="460" spans="2:4" ht="14.4" x14ac:dyDescent="0.2">
      <c r="B460" s="11">
        <v>448</v>
      </c>
      <c r="C460" s="12">
        <f t="shared" si="15"/>
        <v>4.997549464331998</v>
      </c>
      <c r="D460" s="12">
        <f t="shared" si="14"/>
        <v>1.7777777777777777</v>
      </c>
    </row>
    <row r="461" spans="2:4" ht="14.4" x14ac:dyDescent="0.2">
      <c r="B461" s="11">
        <v>449</v>
      </c>
      <c r="C461" s="12">
        <f t="shared" si="15"/>
        <v>5.0126422390036298</v>
      </c>
      <c r="D461" s="12">
        <f t="shared" ref="D461:D492" si="16">1024/(1024-B461)</f>
        <v>1.7808695652173914</v>
      </c>
    </row>
    <row r="462" spans="2:4" ht="14.4" x14ac:dyDescent="0.2">
      <c r="B462" s="11">
        <v>450</v>
      </c>
      <c r="C462" s="12">
        <f t="shared" si="15"/>
        <v>5.0277612848367683</v>
      </c>
      <c r="D462" s="12">
        <f t="shared" si="16"/>
        <v>1.7839721254355401</v>
      </c>
    </row>
    <row r="463" spans="2:4" ht="14.4" x14ac:dyDescent="0.2">
      <c r="B463" s="11">
        <v>451</v>
      </c>
      <c r="C463" s="12">
        <f t="shared" si="15"/>
        <v>5.0429066934484403</v>
      </c>
      <c r="D463" s="12">
        <f t="shared" si="16"/>
        <v>1.787085514834206</v>
      </c>
    </row>
    <row r="464" spans="2:4" ht="14.4" x14ac:dyDescent="0.2">
      <c r="B464" s="11">
        <v>452</v>
      </c>
      <c r="C464" s="12">
        <f t="shared" si="15"/>
        <v>5.0580785569357545</v>
      </c>
      <c r="D464" s="12">
        <f t="shared" si="16"/>
        <v>1.7902097902097902</v>
      </c>
    </row>
    <row r="465" spans="2:4" ht="14.4" x14ac:dyDescent="0.2">
      <c r="B465" s="11">
        <v>453</v>
      </c>
      <c r="C465" s="12">
        <f t="shared" si="15"/>
        <v>5.073276967879278</v>
      </c>
      <c r="D465" s="12">
        <f t="shared" si="16"/>
        <v>1.7933450087565674</v>
      </c>
    </row>
    <row r="466" spans="2:4" ht="14.4" x14ac:dyDescent="0.2">
      <c r="B466" s="11">
        <v>454</v>
      </c>
      <c r="C466" s="12">
        <f t="shared" si="15"/>
        <v>5.0885020193464117</v>
      </c>
      <c r="D466" s="12">
        <f t="shared" si="16"/>
        <v>1.7964912280701755</v>
      </c>
    </row>
    <row r="467" spans="2:4" ht="14.4" x14ac:dyDescent="0.2">
      <c r="B467" s="11">
        <v>455</v>
      </c>
      <c r="C467" s="12">
        <f t="shared" si="15"/>
        <v>5.103753804894815</v>
      </c>
      <c r="D467" s="12">
        <f t="shared" si="16"/>
        <v>1.7996485061511422</v>
      </c>
    </row>
    <row r="468" spans="2:4" ht="14.4" x14ac:dyDescent="0.2">
      <c r="B468" s="11">
        <v>456</v>
      </c>
      <c r="C468" s="12">
        <f t="shared" si="15"/>
        <v>5.1190324185758618</v>
      </c>
      <c r="D468" s="12">
        <f t="shared" si="16"/>
        <v>1.8028169014084507</v>
      </c>
    </row>
    <row r="469" spans="2:4" ht="14.4" x14ac:dyDescent="0.2">
      <c r="B469" s="11">
        <v>457</v>
      </c>
      <c r="C469" s="12">
        <f t="shared" si="15"/>
        <v>5.1343379549381076</v>
      </c>
      <c r="D469" s="12">
        <f t="shared" si="16"/>
        <v>1.8059964726631392</v>
      </c>
    </row>
    <row r="470" spans="2:4" ht="14.4" x14ac:dyDescent="0.2">
      <c r="B470" s="11">
        <v>458</v>
      </c>
      <c r="C470" s="12">
        <f t="shared" si="15"/>
        <v>5.1496705090308108</v>
      </c>
      <c r="D470" s="12">
        <f t="shared" si="16"/>
        <v>1.8091872791519434</v>
      </c>
    </row>
    <row r="471" spans="2:4" ht="14.4" x14ac:dyDescent="0.2">
      <c r="B471" s="11">
        <v>459</v>
      </c>
      <c r="C471" s="12">
        <f t="shared" si="15"/>
        <v>5.165030176407468</v>
      </c>
      <c r="D471" s="12">
        <f t="shared" si="16"/>
        <v>1.8123893805309734</v>
      </c>
    </row>
    <row r="472" spans="2:4" ht="14.4" x14ac:dyDescent="0.2">
      <c r="B472" s="11">
        <v>460</v>
      </c>
      <c r="C472" s="12">
        <f t="shared" si="15"/>
        <v>5.1804170531293927</v>
      </c>
      <c r="D472" s="12">
        <f t="shared" si="16"/>
        <v>1.8156028368794326</v>
      </c>
    </row>
    <row r="473" spans="2:4" ht="14.4" x14ac:dyDescent="0.2">
      <c r="B473" s="11">
        <v>461</v>
      </c>
      <c r="C473" s="12">
        <f t="shared" si="15"/>
        <v>5.1958312357693153</v>
      </c>
      <c r="D473" s="12">
        <f t="shared" si="16"/>
        <v>1.8188277087033748</v>
      </c>
    </row>
    <row r="474" spans="2:4" ht="14.4" x14ac:dyDescent="0.2">
      <c r="B474" s="11">
        <v>462</v>
      </c>
      <c r="C474" s="12">
        <f t="shared" si="15"/>
        <v>5.211272821415017</v>
      </c>
      <c r="D474" s="12">
        <f t="shared" si="16"/>
        <v>1.8220640569395017</v>
      </c>
    </row>
    <row r="475" spans="2:4" ht="14.4" x14ac:dyDescent="0.2">
      <c r="B475" s="11">
        <v>463</v>
      </c>
      <c r="C475" s="12">
        <f t="shared" si="15"/>
        <v>5.2267419076730102</v>
      </c>
      <c r="D475" s="12">
        <f t="shared" si="16"/>
        <v>1.8253119429590017</v>
      </c>
    </row>
    <row r="476" spans="2:4" ht="14.4" x14ac:dyDescent="0.2">
      <c r="B476" s="11">
        <v>464</v>
      </c>
      <c r="C476" s="12">
        <f t="shared" si="15"/>
        <v>5.2422385926722299</v>
      </c>
      <c r="D476" s="12">
        <f t="shared" si="16"/>
        <v>1.8285714285714285</v>
      </c>
    </row>
    <row r="477" spans="2:4" ht="14.4" x14ac:dyDescent="0.2">
      <c r="B477" s="11">
        <v>465</v>
      </c>
      <c r="C477" s="12">
        <f t="shared" si="15"/>
        <v>5.2577629750677737</v>
      </c>
      <c r="D477" s="12">
        <f t="shared" si="16"/>
        <v>1.8318425760286225</v>
      </c>
    </row>
    <row r="478" spans="2:4" ht="14.4" x14ac:dyDescent="0.2">
      <c r="B478" s="11">
        <v>466</v>
      </c>
      <c r="C478" s="12">
        <f t="shared" si="15"/>
        <v>5.2733151540446643</v>
      </c>
      <c r="D478" s="12">
        <f t="shared" si="16"/>
        <v>1.8351254480286738</v>
      </c>
    </row>
    <row r="479" spans="2:4" ht="14.4" x14ac:dyDescent="0.2">
      <c r="B479" s="11">
        <v>467</v>
      </c>
      <c r="C479" s="12">
        <f t="shared" si="15"/>
        <v>5.2888952293216622</v>
      </c>
      <c r="D479" s="12">
        <f t="shared" si="16"/>
        <v>1.8384201077199283</v>
      </c>
    </row>
    <row r="480" spans="2:4" ht="14.4" x14ac:dyDescent="0.2">
      <c r="B480" s="11">
        <v>468</v>
      </c>
      <c r="C480" s="12">
        <f t="shared" si="15"/>
        <v>5.3045033011550906</v>
      </c>
      <c r="D480" s="12">
        <f t="shared" si="16"/>
        <v>1.8417266187050361</v>
      </c>
    </row>
    <row r="481" spans="2:4" ht="14.4" x14ac:dyDescent="0.2">
      <c r="B481" s="11">
        <v>469</v>
      </c>
      <c r="C481" s="12">
        <f t="shared" si="15"/>
        <v>5.3201394703427143</v>
      </c>
      <c r="D481" s="12">
        <f t="shared" si="16"/>
        <v>1.8450450450450451</v>
      </c>
    </row>
    <row r="482" spans="2:4" ht="14.4" x14ac:dyDescent="0.2">
      <c r="B482" s="11">
        <v>470</v>
      </c>
      <c r="C482" s="12">
        <f t="shared" si="15"/>
        <v>5.335803838227644</v>
      </c>
      <c r="D482" s="12">
        <f t="shared" si="16"/>
        <v>1.848375451263538</v>
      </c>
    </row>
    <row r="483" spans="2:4" ht="14.4" x14ac:dyDescent="0.2">
      <c r="B483" s="11">
        <v>471</v>
      </c>
      <c r="C483" s="12">
        <f t="shared" si="15"/>
        <v>5.3514965067022739</v>
      </c>
      <c r="D483" s="12">
        <f t="shared" si="16"/>
        <v>1.8517179023508137</v>
      </c>
    </row>
    <row r="484" spans="2:4" ht="14.4" x14ac:dyDescent="0.2">
      <c r="B484" s="11">
        <v>472</v>
      </c>
      <c r="C484" s="12">
        <f t="shared" si="15"/>
        <v>5.3672175782122613</v>
      </c>
      <c r="D484" s="12">
        <f t="shared" si="16"/>
        <v>1.855072463768116</v>
      </c>
    </row>
    <row r="485" spans="2:4" ht="14.4" x14ac:dyDescent="0.2">
      <c r="B485" s="11">
        <v>473</v>
      </c>
      <c r="C485" s="12">
        <f t="shared" si="15"/>
        <v>5.3829671557605376</v>
      </c>
      <c r="D485" s="12">
        <f t="shared" si="16"/>
        <v>1.8584392014519056</v>
      </c>
    </row>
    <row r="486" spans="2:4" ht="14.4" x14ac:dyDescent="0.2">
      <c r="B486" s="11">
        <v>474</v>
      </c>
      <c r="C486" s="12">
        <f t="shared" si="15"/>
        <v>5.3987453429113614</v>
      </c>
      <c r="D486" s="12">
        <f t="shared" si="16"/>
        <v>1.8618181818181818</v>
      </c>
    </row>
    <row r="487" spans="2:4" ht="14.4" x14ac:dyDescent="0.2">
      <c r="B487" s="11">
        <v>475</v>
      </c>
      <c r="C487" s="12">
        <f t="shared" si="15"/>
        <v>5.4145522437944003</v>
      </c>
      <c r="D487" s="12">
        <f t="shared" si="16"/>
        <v>1.8652094717668488</v>
      </c>
    </row>
    <row r="488" spans="2:4" ht="14.4" x14ac:dyDescent="0.2">
      <c r="B488" s="11">
        <v>476</v>
      </c>
      <c r="C488" s="12">
        <f t="shared" si="15"/>
        <v>5.4303879631088563</v>
      </c>
      <c r="D488" s="12">
        <f t="shared" si="16"/>
        <v>1.8686131386861313</v>
      </c>
    </row>
    <row r="489" spans="2:4" ht="14.4" x14ac:dyDescent="0.2">
      <c r="B489" s="11">
        <v>477</v>
      </c>
      <c r="C489" s="12">
        <f t="shared" si="15"/>
        <v>5.446252606127624</v>
      </c>
      <c r="D489" s="12">
        <f t="shared" si="16"/>
        <v>1.8720292504570384</v>
      </c>
    </row>
    <row r="490" spans="2:4" ht="14.4" x14ac:dyDescent="0.2">
      <c r="B490" s="11">
        <v>478</v>
      </c>
      <c r="C490" s="12">
        <f t="shared" si="15"/>
        <v>5.4621462787014945</v>
      </c>
      <c r="D490" s="12">
        <f t="shared" si="16"/>
        <v>1.8754578754578755</v>
      </c>
    </row>
    <row r="491" spans="2:4" ht="14.4" x14ac:dyDescent="0.2">
      <c r="B491" s="11">
        <v>479</v>
      </c>
      <c r="C491" s="12">
        <f t="shared" si="15"/>
        <v>5.4780690872633908</v>
      </c>
      <c r="D491" s="12">
        <f t="shared" si="16"/>
        <v>1.8788990825688074</v>
      </c>
    </row>
    <row r="492" spans="2:4" ht="14.4" x14ac:dyDescent="0.2">
      <c r="B492" s="11">
        <v>480</v>
      </c>
      <c r="C492" s="12">
        <f t="shared" si="15"/>
        <v>5.4940211388326414</v>
      </c>
      <c r="D492" s="12">
        <f t="shared" si="16"/>
        <v>1.8823529411764706</v>
      </c>
    </row>
    <row r="493" spans="2:4" ht="14.4" x14ac:dyDescent="0.2">
      <c r="B493" s="11">
        <v>481</v>
      </c>
      <c r="C493" s="12">
        <f t="shared" ref="C493:C556" si="17">20*LOG(D493)</f>
        <v>5.5100025410192996</v>
      </c>
      <c r="D493" s="12">
        <f t="shared" ref="D493:D556" si="18">1024/(1024-B493)</f>
        <v>1.8858195211786373</v>
      </c>
    </row>
    <row r="494" spans="2:4" ht="14.4" x14ac:dyDescent="0.2">
      <c r="B494" s="11">
        <v>482</v>
      </c>
      <c r="C494" s="12">
        <f t="shared" si="17"/>
        <v>5.5260134020285001</v>
      </c>
      <c r="D494" s="12">
        <f t="shared" si="18"/>
        <v>1.8892988929889298</v>
      </c>
    </row>
    <row r="495" spans="2:4" ht="14.4" x14ac:dyDescent="0.2">
      <c r="B495" s="11">
        <v>483</v>
      </c>
      <c r="C495" s="12">
        <f t="shared" si="17"/>
        <v>5.5420538306648499</v>
      </c>
      <c r="D495" s="12">
        <f t="shared" si="18"/>
        <v>1.8927911275415896</v>
      </c>
    </row>
    <row r="496" spans="2:4" ht="14.4" x14ac:dyDescent="0.2">
      <c r="B496" s="11">
        <v>484</v>
      </c>
      <c r="C496" s="12">
        <f t="shared" si="17"/>
        <v>5.5581239363368695</v>
      </c>
      <c r="D496" s="12">
        <f t="shared" si="18"/>
        <v>1.8962962962962964</v>
      </c>
    </row>
    <row r="497" spans="2:4" ht="14.4" x14ac:dyDescent="0.2">
      <c r="B497" s="11">
        <v>485</v>
      </c>
      <c r="C497" s="12">
        <f t="shared" si="17"/>
        <v>5.5742238290614656</v>
      </c>
      <c r="D497" s="12">
        <f t="shared" si="18"/>
        <v>1.8998144712430427</v>
      </c>
    </row>
    <row r="498" spans="2:4" ht="14.4" x14ac:dyDescent="0.2">
      <c r="B498" s="11">
        <v>486</v>
      </c>
      <c r="C498" s="12">
        <f t="shared" si="17"/>
        <v>5.5903536194684555</v>
      </c>
      <c r="D498" s="12">
        <f t="shared" si="18"/>
        <v>1.9033457249070631</v>
      </c>
    </row>
    <row r="499" spans="2:4" ht="14.4" x14ac:dyDescent="0.2">
      <c r="B499" s="11">
        <v>487</v>
      </c>
      <c r="C499" s="12">
        <f t="shared" si="17"/>
        <v>5.6065134188051271</v>
      </c>
      <c r="D499" s="12">
        <f t="shared" si="18"/>
        <v>1.9068901303538175</v>
      </c>
    </row>
    <row r="500" spans="2:4" ht="14.4" x14ac:dyDescent="0.2">
      <c r="B500" s="11">
        <v>488</v>
      </c>
      <c r="C500" s="12">
        <f t="shared" si="17"/>
        <v>5.6227033389408385</v>
      </c>
      <c r="D500" s="12">
        <f t="shared" si="18"/>
        <v>1.9104477611940298</v>
      </c>
    </row>
    <row r="501" spans="2:4" ht="14.4" x14ac:dyDescent="0.2">
      <c r="B501" s="11">
        <v>489</v>
      </c>
      <c r="C501" s="12">
        <f t="shared" si="17"/>
        <v>5.6389234923716707</v>
      </c>
      <c r="D501" s="12">
        <f t="shared" si="18"/>
        <v>1.9140186915887851</v>
      </c>
    </row>
    <row r="502" spans="2:4" ht="14.4" x14ac:dyDescent="0.2">
      <c r="B502" s="11">
        <v>490</v>
      </c>
      <c r="C502" s="12">
        <f t="shared" si="17"/>
        <v>5.6551739922251105</v>
      </c>
      <c r="D502" s="12">
        <f t="shared" si="18"/>
        <v>1.9176029962546817</v>
      </c>
    </row>
    <row r="503" spans="2:4" ht="14.4" x14ac:dyDescent="0.2">
      <c r="B503" s="11">
        <v>491</v>
      </c>
      <c r="C503" s="12">
        <f t="shared" si="17"/>
        <v>5.6714549522647939</v>
      </c>
      <c r="D503" s="12">
        <f t="shared" si="18"/>
        <v>1.9212007504690432</v>
      </c>
    </row>
    <row r="504" spans="2:4" ht="14.4" x14ac:dyDescent="0.2">
      <c r="B504" s="11">
        <v>492</v>
      </c>
      <c r="C504" s="12">
        <f t="shared" si="17"/>
        <v>5.6877664868952751</v>
      </c>
      <c r="D504" s="12">
        <f t="shared" si="18"/>
        <v>1.9248120300751879</v>
      </c>
    </row>
    <row r="505" spans="2:4" ht="14.4" x14ac:dyDescent="0.2">
      <c r="B505" s="11">
        <v>493</v>
      </c>
      <c r="C505" s="12">
        <f t="shared" si="17"/>
        <v>5.7041087111668576</v>
      </c>
      <c r="D505" s="12">
        <f t="shared" si="18"/>
        <v>1.9284369114877589</v>
      </c>
    </row>
    <row r="506" spans="2:4" ht="14.4" x14ac:dyDescent="0.2">
      <c r="B506" s="11">
        <v>494</v>
      </c>
      <c r="C506" s="12">
        <f t="shared" si="17"/>
        <v>5.7204817407804587</v>
      </c>
      <c r="D506" s="12">
        <f t="shared" si="18"/>
        <v>1.9320754716981132</v>
      </c>
    </row>
    <row r="507" spans="2:4" ht="14.4" x14ac:dyDescent="0.2">
      <c r="B507" s="11">
        <v>495</v>
      </c>
      <c r="C507" s="12">
        <f t="shared" si="17"/>
        <v>5.7368856920925237</v>
      </c>
      <c r="D507" s="12">
        <f t="shared" si="18"/>
        <v>1.9357277882797732</v>
      </c>
    </row>
    <row r="508" spans="2:4" ht="14.4" x14ac:dyDescent="0.2">
      <c r="B508" s="11">
        <v>496</v>
      </c>
      <c r="C508" s="12">
        <f t="shared" si="17"/>
        <v>5.7533206821199947</v>
      </c>
      <c r="D508" s="12">
        <f t="shared" si="18"/>
        <v>1.9393939393939394</v>
      </c>
    </row>
    <row r="509" spans="2:4" ht="14.4" x14ac:dyDescent="0.2">
      <c r="B509" s="11">
        <v>497</v>
      </c>
      <c r="C509" s="12">
        <f t="shared" si="17"/>
        <v>5.7697868285453069</v>
      </c>
      <c r="D509" s="12">
        <f t="shared" si="18"/>
        <v>1.9430740037950665</v>
      </c>
    </row>
    <row r="510" spans="2:4" ht="14.4" x14ac:dyDescent="0.2">
      <c r="B510" s="11">
        <v>498</v>
      </c>
      <c r="C510" s="12">
        <f t="shared" si="17"/>
        <v>5.7862842497214571</v>
      </c>
      <c r="D510" s="12">
        <f t="shared" si="18"/>
        <v>1.9467680608365019</v>
      </c>
    </row>
    <row r="511" spans="2:4" ht="14.4" x14ac:dyDescent="0.2">
      <c r="B511" s="11">
        <v>499</v>
      </c>
      <c r="C511" s="12">
        <f t="shared" si="17"/>
        <v>5.8028130646771015</v>
      </c>
      <c r="D511" s="12">
        <f t="shared" si="18"/>
        <v>1.9504761904761905</v>
      </c>
    </row>
    <row r="512" spans="2:4" ht="14.4" x14ac:dyDescent="0.2">
      <c r="B512" s="11">
        <v>500</v>
      </c>
      <c r="C512" s="12">
        <f t="shared" si="17"/>
        <v>5.8193733931217064</v>
      </c>
      <c r="D512" s="12">
        <f t="shared" si="18"/>
        <v>1.9541984732824427</v>
      </c>
    </row>
    <row r="513" spans="2:4" ht="14.4" x14ac:dyDescent="0.2">
      <c r="B513" s="11">
        <v>501</v>
      </c>
      <c r="C513" s="12">
        <f t="shared" si="17"/>
        <v>5.835965355450754</v>
      </c>
      <c r="D513" s="12">
        <f t="shared" si="18"/>
        <v>1.9579349904397705</v>
      </c>
    </row>
    <row r="514" spans="2:4" ht="14.4" x14ac:dyDescent="0.2">
      <c r="B514" s="11">
        <v>502</v>
      </c>
      <c r="C514" s="12">
        <f t="shared" si="17"/>
        <v>5.8525890727509955</v>
      </c>
      <c r="D514" s="12">
        <f t="shared" si="18"/>
        <v>1.9616858237547892</v>
      </c>
    </row>
    <row r="515" spans="2:4" ht="14.4" x14ac:dyDescent="0.2">
      <c r="B515" s="11">
        <v>503</v>
      </c>
      <c r="C515" s="12">
        <f t="shared" si="17"/>
        <v>5.8692446668057494</v>
      </c>
      <c r="D515" s="12">
        <f t="shared" si="18"/>
        <v>1.965451055662188</v>
      </c>
    </row>
    <row r="516" spans="2:4" ht="14.4" x14ac:dyDescent="0.2">
      <c r="B516" s="11">
        <v>504</v>
      </c>
      <c r="C516" s="12">
        <f t="shared" si="17"/>
        <v>5.8859322601002564</v>
      </c>
      <c r="D516" s="12">
        <f t="shared" si="18"/>
        <v>1.9692307692307693</v>
      </c>
    </row>
    <row r="517" spans="2:4" ht="14.4" x14ac:dyDescent="0.2">
      <c r="B517" s="11">
        <v>505</v>
      </c>
      <c r="C517" s="12">
        <f t="shared" si="17"/>
        <v>5.9026519758270819</v>
      </c>
      <c r="D517" s="12">
        <f t="shared" si="18"/>
        <v>1.9730250481695568</v>
      </c>
    </row>
    <row r="518" spans="2:4" ht="14.4" x14ac:dyDescent="0.2">
      <c r="B518" s="11">
        <v>506</v>
      </c>
      <c r="C518" s="12">
        <f t="shared" si="17"/>
        <v>5.9194039378915786</v>
      </c>
      <c r="D518" s="12">
        <f t="shared" si="18"/>
        <v>1.9768339768339769</v>
      </c>
    </row>
    <row r="519" spans="2:4" ht="14.4" x14ac:dyDescent="0.2">
      <c r="B519" s="11">
        <v>507</v>
      </c>
      <c r="C519" s="12">
        <f t="shared" si="17"/>
        <v>5.9361882709173885</v>
      </c>
      <c r="D519" s="12">
        <f t="shared" si="18"/>
        <v>1.9806576402321083</v>
      </c>
    </row>
    <row r="520" spans="2:4" ht="14.4" x14ac:dyDescent="0.2">
      <c r="B520" s="11">
        <v>508</v>
      </c>
      <c r="C520" s="12">
        <f t="shared" si="17"/>
        <v>5.9530051002520121</v>
      </c>
      <c r="D520" s="12">
        <f t="shared" si="18"/>
        <v>1.9844961240310077</v>
      </c>
    </row>
    <row r="521" spans="2:4" ht="14.4" x14ac:dyDescent="0.2">
      <c r="B521" s="11">
        <v>509</v>
      </c>
      <c r="C521" s="12">
        <f t="shared" si="17"/>
        <v>5.9698545519724187</v>
      </c>
      <c r="D521" s="12">
        <f t="shared" si="18"/>
        <v>1.9883495145631067</v>
      </c>
    </row>
    <row r="522" spans="2:4" ht="14.4" x14ac:dyDescent="0.2">
      <c r="B522" s="11">
        <v>510</v>
      </c>
      <c r="C522" s="12">
        <f t="shared" si="17"/>
        <v>5.9867367528907245</v>
      </c>
      <c r="D522" s="12">
        <f t="shared" si="18"/>
        <v>1.9922178988326849</v>
      </c>
    </row>
    <row r="523" spans="2:4" ht="14.4" x14ac:dyDescent="0.2">
      <c r="B523" s="11">
        <v>511</v>
      </c>
      <c r="C523" s="12">
        <f t="shared" si="17"/>
        <v>6.0036518305599129</v>
      </c>
      <c r="D523" s="12">
        <f t="shared" si="18"/>
        <v>1.996101364522417</v>
      </c>
    </row>
    <row r="524" spans="2:4" ht="14.4" x14ac:dyDescent="0.2">
      <c r="B524" s="11">
        <v>512</v>
      </c>
      <c r="C524" s="12">
        <f t="shared" si="17"/>
        <v>6.0205999132796242</v>
      </c>
      <c r="D524" s="12">
        <f t="shared" si="18"/>
        <v>2</v>
      </c>
    </row>
    <row r="525" spans="2:4" ht="14.4" x14ac:dyDescent="0.2">
      <c r="B525" s="11">
        <v>513</v>
      </c>
      <c r="C525" s="12">
        <f t="shared" si="17"/>
        <v>6.0375811301019846</v>
      </c>
      <c r="D525" s="12">
        <f t="shared" si="18"/>
        <v>2.0039138943248531</v>
      </c>
    </row>
    <row r="526" spans="2:4" ht="14.4" x14ac:dyDescent="0.2">
      <c r="B526" s="11">
        <v>514</v>
      </c>
      <c r="C526" s="12">
        <f t="shared" si="17"/>
        <v>6.0545956108375121</v>
      </c>
      <c r="D526" s="12">
        <f t="shared" si="18"/>
        <v>2.0078431372549019</v>
      </c>
    </row>
    <row r="527" spans="2:4" ht="14.4" x14ac:dyDescent="0.2">
      <c r="B527" s="11">
        <v>515</v>
      </c>
      <c r="C527" s="12">
        <f t="shared" si="17"/>
        <v>6.0716434860610633</v>
      </c>
      <c r="D527" s="12">
        <f t="shared" si="18"/>
        <v>2.011787819253438</v>
      </c>
    </row>
    <row r="528" spans="2:4" ht="14.4" x14ac:dyDescent="0.2">
      <c r="B528" s="11">
        <v>516</v>
      </c>
      <c r="C528" s="12">
        <f t="shared" si="17"/>
        <v>6.0887248871178539</v>
      </c>
      <c r="D528" s="12">
        <f t="shared" si="18"/>
        <v>2.015748031496063</v>
      </c>
    </row>
    <row r="529" spans="2:4" ht="14.4" x14ac:dyDescent="0.2">
      <c r="B529" s="11">
        <v>517</v>
      </c>
      <c r="C529" s="12">
        <f t="shared" si="17"/>
        <v>6.1058399461295201</v>
      </c>
      <c r="D529" s="12">
        <f t="shared" si="18"/>
        <v>2.0197238658777121</v>
      </c>
    </row>
    <row r="530" spans="2:4" ht="14.4" x14ac:dyDescent="0.2">
      <c r="B530" s="11">
        <v>518</v>
      </c>
      <c r="C530" s="12">
        <f t="shared" si="17"/>
        <v>6.1229887960002563</v>
      </c>
      <c r="D530" s="12">
        <f t="shared" si="18"/>
        <v>2.0237154150197627</v>
      </c>
    </row>
    <row r="531" spans="2:4" ht="14.4" x14ac:dyDescent="0.2">
      <c r="B531" s="11">
        <v>519</v>
      </c>
      <c r="C531" s="12">
        <f t="shared" si="17"/>
        <v>6.1401715704230124</v>
      </c>
      <c r="D531" s="12">
        <f t="shared" si="18"/>
        <v>2.0277227722772277</v>
      </c>
    </row>
    <row r="532" spans="2:4" ht="14.4" x14ac:dyDescent="0.2">
      <c r="B532" s="11">
        <v>520</v>
      </c>
      <c r="C532" s="12">
        <f t="shared" si="17"/>
        <v>6.1573884038857329</v>
      </c>
      <c r="D532" s="12">
        <f t="shared" si="18"/>
        <v>2.0317460317460316</v>
      </c>
    </row>
    <row r="533" spans="2:4" ht="14.4" x14ac:dyDescent="0.2">
      <c r="B533" s="11">
        <v>521</v>
      </c>
      <c r="C533" s="12">
        <f t="shared" si="17"/>
        <v>6.17463943167769</v>
      </c>
      <c r="D533" s="12">
        <f t="shared" si="18"/>
        <v>2.0357852882703775</v>
      </c>
    </row>
    <row r="534" spans="2:4" ht="14.4" x14ac:dyDescent="0.2">
      <c r="B534" s="11">
        <v>522</v>
      </c>
      <c r="C534" s="12">
        <f t="shared" si="17"/>
        <v>6.191924789895852</v>
      </c>
      <c r="D534" s="12">
        <f t="shared" si="18"/>
        <v>2.0398406374501992</v>
      </c>
    </row>
    <row r="535" spans="2:4" ht="14.4" x14ac:dyDescent="0.2">
      <c r="B535" s="11">
        <v>523</v>
      </c>
      <c r="C535" s="12">
        <f t="shared" si="17"/>
        <v>6.2092446154513237</v>
      </c>
      <c r="D535" s="12">
        <f t="shared" si="18"/>
        <v>2.0439121756487024</v>
      </c>
    </row>
    <row r="536" spans="2:4" ht="14.4" x14ac:dyDescent="0.2">
      <c r="B536" s="11">
        <v>524</v>
      </c>
      <c r="C536" s="12">
        <f t="shared" si="17"/>
        <v>6.2265990460758633</v>
      </c>
      <c r="D536" s="12">
        <f t="shared" si="18"/>
        <v>2.048</v>
      </c>
    </row>
    <row r="537" spans="2:4" ht="14.4" x14ac:dyDescent="0.2">
      <c r="B537" s="11">
        <v>525</v>
      </c>
      <c r="C537" s="12">
        <f t="shared" si="17"/>
        <v>6.2439882203284398</v>
      </c>
      <c r="D537" s="12">
        <f t="shared" si="18"/>
        <v>2.0521042084168335</v>
      </c>
    </row>
    <row r="538" spans="2:4" ht="14.4" x14ac:dyDescent="0.2">
      <c r="B538" s="11">
        <v>526</v>
      </c>
      <c r="C538" s="12">
        <f t="shared" si="17"/>
        <v>6.2614122776018881</v>
      </c>
      <c r="D538" s="12">
        <f t="shared" si="18"/>
        <v>2.0562248995983934</v>
      </c>
    </row>
    <row r="539" spans="2:4" ht="14.4" x14ac:dyDescent="0.2">
      <c r="B539" s="11">
        <v>527</v>
      </c>
      <c r="C539" s="12">
        <f t="shared" si="17"/>
        <v>6.2788713581295976</v>
      </c>
      <c r="D539" s="12">
        <f t="shared" si="18"/>
        <v>2.0603621730382295</v>
      </c>
    </row>
    <row r="540" spans="2:4" ht="14.4" x14ac:dyDescent="0.2">
      <c r="B540" s="11">
        <v>528</v>
      </c>
      <c r="C540" s="12">
        <f t="shared" si="17"/>
        <v>6.2963656029922896</v>
      </c>
      <c r="D540" s="12">
        <f t="shared" si="18"/>
        <v>2.064516129032258</v>
      </c>
    </row>
    <row r="541" spans="2:4" ht="14.4" x14ac:dyDescent="0.2">
      <c r="B541" s="11">
        <v>529</v>
      </c>
      <c r="C541" s="12">
        <f t="shared" si="17"/>
        <v>6.3138951541248645</v>
      </c>
      <c r="D541" s="12">
        <f t="shared" si="18"/>
        <v>2.0686868686868687</v>
      </c>
    </row>
    <row r="542" spans="2:4" ht="14.4" x14ac:dyDescent="0.2">
      <c r="B542" s="11">
        <v>530</v>
      </c>
      <c r="C542" s="12">
        <f t="shared" si="17"/>
        <v>6.3314601543233007</v>
      </c>
      <c r="D542" s="12">
        <f t="shared" si="18"/>
        <v>2.0728744939271255</v>
      </c>
    </row>
    <row r="543" spans="2:4" ht="14.4" x14ac:dyDescent="0.2">
      <c r="B543" s="11">
        <v>531</v>
      </c>
      <c r="C543" s="12">
        <f t="shared" si="17"/>
        <v>6.3490607472516389</v>
      </c>
      <c r="D543" s="12">
        <f t="shared" si="18"/>
        <v>2.077079107505071</v>
      </c>
    </row>
    <row r="544" spans="2:4" ht="14.4" x14ac:dyDescent="0.2">
      <c r="B544" s="11">
        <v>532</v>
      </c>
      <c r="C544" s="12">
        <f t="shared" si="17"/>
        <v>6.3666970774490341</v>
      </c>
      <c r="D544" s="12">
        <f t="shared" si="18"/>
        <v>2.0813008130081303</v>
      </c>
    </row>
    <row r="545" spans="2:4" ht="14.4" x14ac:dyDescent="0.2">
      <c r="B545" s="11">
        <v>533</v>
      </c>
      <c r="C545" s="12">
        <f t="shared" si="17"/>
        <v>6.3843692903368687</v>
      </c>
      <c r="D545" s="12">
        <f t="shared" si="18"/>
        <v>2.0855397148676169</v>
      </c>
    </row>
    <row r="546" spans="2:4" ht="14.4" x14ac:dyDescent="0.2">
      <c r="B546" s="11">
        <v>534</v>
      </c>
      <c r="C546" s="12">
        <f t="shared" si="17"/>
        <v>6.4020775322259666</v>
      </c>
      <c r="D546" s="12">
        <f t="shared" si="18"/>
        <v>2.0897959183673471</v>
      </c>
    </row>
    <row r="547" spans="2:4" ht="14.4" x14ac:dyDescent="0.2">
      <c r="B547" s="11">
        <v>535</v>
      </c>
      <c r="C547" s="12">
        <f t="shared" si="17"/>
        <v>6.4198219503238354</v>
      </c>
      <c r="D547" s="12">
        <f t="shared" si="18"/>
        <v>2.0940695296523519</v>
      </c>
    </row>
    <row r="548" spans="2:4" ht="14.4" x14ac:dyDescent="0.2">
      <c r="B548" s="11">
        <v>536</v>
      </c>
      <c r="C548" s="12">
        <f t="shared" si="17"/>
        <v>6.4376026927420273</v>
      </c>
      <c r="D548" s="12">
        <f t="shared" si="18"/>
        <v>2.098360655737705</v>
      </c>
    </row>
    <row r="549" spans="2:4" ht="14.4" x14ac:dyDescent="0.2">
      <c r="B549" s="11">
        <v>537</v>
      </c>
      <c r="C549" s="12">
        <f t="shared" si="17"/>
        <v>6.4554199085035524</v>
      </c>
      <c r="D549" s="12">
        <f t="shared" si="18"/>
        <v>2.1026694045174539</v>
      </c>
    </row>
    <row r="550" spans="2:4" ht="14.4" x14ac:dyDescent="0.2">
      <c r="B550" s="11">
        <v>538</v>
      </c>
      <c r="C550" s="12">
        <f t="shared" si="17"/>
        <v>6.4732737475503725</v>
      </c>
      <c r="D550" s="12">
        <f t="shared" si="18"/>
        <v>2.1069958847736627</v>
      </c>
    </row>
    <row r="551" spans="2:4" ht="14.4" x14ac:dyDescent="0.2">
      <c r="B551" s="11">
        <v>539</v>
      </c>
      <c r="C551" s="12">
        <f t="shared" si="17"/>
        <v>6.4911643607509664</v>
      </c>
      <c r="D551" s="12">
        <f t="shared" si="18"/>
        <v>2.1113402061855671</v>
      </c>
    </row>
    <row r="552" spans="2:4" ht="14.4" x14ac:dyDescent="0.2">
      <c r="B552" s="11">
        <v>540</v>
      </c>
      <c r="C552" s="12">
        <f t="shared" si="17"/>
        <v>6.5090918999079896</v>
      </c>
      <c r="D552" s="12">
        <f t="shared" si="18"/>
        <v>2.115702479338843</v>
      </c>
    </row>
    <row r="553" spans="2:4" ht="14.4" x14ac:dyDescent="0.2">
      <c r="B553" s="11">
        <v>541</v>
      </c>
      <c r="C553" s="12">
        <f t="shared" si="17"/>
        <v>6.5270565177659972</v>
      </c>
      <c r="D553" s="12">
        <f t="shared" si="18"/>
        <v>2.1200828157349898</v>
      </c>
    </row>
    <row r="554" spans="2:4" ht="14.4" x14ac:dyDescent="0.2">
      <c r="B554" s="11">
        <v>542</v>
      </c>
      <c r="C554" s="12">
        <f t="shared" si="17"/>
        <v>6.545058368019248</v>
      </c>
      <c r="D554" s="12">
        <f t="shared" si="18"/>
        <v>2.1244813278008299</v>
      </c>
    </row>
    <row r="555" spans="2:4" ht="14.4" x14ac:dyDescent="0.2">
      <c r="B555" s="11">
        <v>543</v>
      </c>
      <c r="C555" s="12">
        <f t="shared" si="17"/>
        <v>6.5630976053196042</v>
      </c>
      <c r="D555" s="12">
        <f t="shared" si="18"/>
        <v>2.128898128898129</v>
      </c>
    </row>
    <row r="556" spans="2:4" ht="14.4" x14ac:dyDescent="0.2">
      <c r="B556" s="11">
        <v>544</v>
      </c>
      <c r="C556" s="12">
        <f t="shared" si="17"/>
        <v>6.5811743852844948</v>
      </c>
      <c r="D556" s="12">
        <f t="shared" si="18"/>
        <v>2.1333333333333333</v>
      </c>
    </row>
    <row r="557" spans="2:4" ht="14.4" x14ac:dyDescent="0.2">
      <c r="B557" s="11">
        <v>545</v>
      </c>
      <c r="C557" s="12">
        <f t="shared" ref="C557:C620" si="19">20*LOG(D557)</f>
        <v>6.5992888645049739</v>
      </c>
      <c r="D557" s="12">
        <f t="shared" ref="D557:D620" si="20">1024/(1024-B557)</f>
        <v>2.1377870563674319</v>
      </c>
    </row>
    <row r="558" spans="2:4" ht="14.4" x14ac:dyDescent="0.2">
      <c r="B558" s="11">
        <v>546</v>
      </c>
      <c r="C558" s="12">
        <f t="shared" si="19"/>
        <v>6.617441200553861</v>
      </c>
      <c r="D558" s="12">
        <f t="shared" si="20"/>
        <v>2.1422594142259412</v>
      </c>
    </row>
    <row r="559" spans="2:4" ht="14.4" x14ac:dyDescent="0.2">
      <c r="B559" s="11">
        <v>547</v>
      </c>
      <c r="C559" s="12">
        <f t="shared" si="19"/>
        <v>6.6356315519939617</v>
      </c>
      <c r="D559" s="12">
        <f t="shared" si="20"/>
        <v>2.1467505241090148</v>
      </c>
    </row>
    <row r="560" spans="2:4" ht="14.4" x14ac:dyDescent="0.2">
      <c r="B560" s="11">
        <v>548</v>
      </c>
      <c r="C560" s="12">
        <f t="shared" si="19"/>
        <v>6.6538600783863755</v>
      </c>
      <c r="D560" s="12">
        <f t="shared" si="20"/>
        <v>2.1512605042016806</v>
      </c>
    </row>
    <row r="561" spans="2:4" ht="14.4" x14ac:dyDescent="0.2">
      <c r="B561" s="11">
        <v>549</v>
      </c>
      <c r="C561" s="12">
        <f t="shared" si="19"/>
        <v>6.6721269402989067</v>
      </c>
      <c r="D561" s="12">
        <f t="shared" si="20"/>
        <v>2.1557894736842105</v>
      </c>
    </row>
    <row r="562" spans="2:4" ht="14.4" x14ac:dyDescent="0.2">
      <c r="B562" s="11">
        <v>550</v>
      </c>
      <c r="C562" s="12">
        <f t="shared" si="19"/>
        <v>6.6904322993145371</v>
      </c>
      <c r="D562" s="12">
        <f t="shared" si="20"/>
        <v>2.1603375527426159</v>
      </c>
    </row>
    <row r="563" spans="2:4" ht="14.4" x14ac:dyDescent="0.2">
      <c r="B563" s="11">
        <v>551</v>
      </c>
      <c r="C563" s="12">
        <f t="shared" si="19"/>
        <v>6.7087763180400088</v>
      </c>
      <c r="D563" s="12">
        <f t="shared" si="20"/>
        <v>2.1649048625792813</v>
      </c>
    </row>
    <row r="564" spans="2:4" ht="14.4" x14ac:dyDescent="0.2">
      <c r="B564" s="11">
        <v>552</v>
      </c>
      <c r="C564" s="12">
        <f t="shared" si="19"/>
        <v>6.7271591601144829</v>
      </c>
      <c r="D564" s="12">
        <f t="shared" si="20"/>
        <v>2.1694915254237288</v>
      </c>
    </row>
    <row r="565" spans="2:4" ht="14.4" x14ac:dyDescent="0.2">
      <c r="B565" s="11">
        <v>553</v>
      </c>
      <c r="C565" s="12">
        <f t="shared" si="19"/>
        <v>6.7455809902183148</v>
      </c>
      <c r="D565" s="12">
        <f t="shared" si="20"/>
        <v>2.1740976645435244</v>
      </c>
    </row>
    <row r="566" spans="2:4" ht="14.4" x14ac:dyDescent="0.2">
      <c r="B566" s="11">
        <v>554</v>
      </c>
      <c r="C566" s="12">
        <f t="shared" si="19"/>
        <v>6.7640419740818905</v>
      </c>
      <c r="D566" s="12">
        <f t="shared" si="20"/>
        <v>2.1787234042553192</v>
      </c>
    </row>
    <row r="567" spans="2:4" ht="14.4" x14ac:dyDescent="0.2">
      <c r="B567" s="11">
        <v>555</v>
      </c>
      <c r="C567" s="12">
        <f t="shared" si="19"/>
        <v>6.7825422784945735</v>
      </c>
      <c r="D567" s="12">
        <f t="shared" si="20"/>
        <v>2.1833688699360341</v>
      </c>
    </row>
    <row r="568" spans="2:4" ht="14.4" x14ac:dyDescent="0.2">
      <c r="B568" s="11">
        <v>556</v>
      </c>
      <c r="C568" s="12">
        <f t="shared" si="19"/>
        <v>6.8010820713137585</v>
      </c>
      <c r="D568" s="12">
        <f t="shared" si="20"/>
        <v>2.1880341880341883</v>
      </c>
    </row>
    <row r="569" spans="2:4" ht="14.4" x14ac:dyDescent="0.2">
      <c r="B569" s="11">
        <v>557</v>
      </c>
      <c r="C569" s="12">
        <f t="shared" si="19"/>
        <v>6.8196615214739964</v>
      </c>
      <c r="D569" s="12">
        <f t="shared" si="20"/>
        <v>2.1927194860813706</v>
      </c>
    </row>
    <row r="570" spans="2:4" ht="14.4" x14ac:dyDescent="0.2">
      <c r="B570" s="11">
        <v>558</v>
      </c>
      <c r="C570" s="12">
        <f t="shared" si="19"/>
        <v>6.8382807989962355</v>
      </c>
      <c r="D570" s="12">
        <f t="shared" si="20"/>
        <v>2.1974248927038627</v>
      </c>
    </row>
    <row r="571" spans="2:4" ht="14.4" x14ac:dyDescent="0.2">
      <c r="B571" s="11">
        <v>559</v>
      </c>
      <c r="C571" s="12">
        <f t="shared" si="19"/>
        <v>6.8569400749971612</v>
      </c>
      <c r="D571" s="12">
        <f t="shared" si="20"/>
        <v>2.2021505376344086</v>
      </c>
    </row>
    <row r="572" spans="2:4" ht="14.4" x14ac:dyDescent="0.2">
      <c r="B572" s="11">
        <v>560</v>
      </c>
      <c r="C572" s="12">
        <f t="shared" si="19"/>
        <v>6.8756395216986208</v>
      </c>
      <c r="D572" s="12">
        <f t="shared" si="20"/>
        <v>2.2068965517241379</v>
      </c>
    </row>
    <row r="573" spans="2:4" ht="14.4" x14ac:dyDescent="0.2">
      <c r="B573" s="11">
        <v>561</v>
      </c>
      <c r="C573" s="12">
        <f t="shared" si="19"/>
        <v>6.8943793124371764</v>
      </c>
      <c r="D573" s="12">
        <f t="shared" si="20"/>
        <v>2.2116630669546438</v>
      </c>
    </row>
    <row r="574" spans="2:4" ht="14.4" x14ac:dyDescent="0.2">
      <c r="B574" s="11">
        <v>562</v>
      </c>
      <c r="C574" s="12">
        <f t="shared" si="19"/>
        <v>6.9131596216737288</v>
      </c>
      <c r="D574" s="12">
        <f t="shared" si="20"/>
        <v>2.2164502164502164</v>
      </c>
    </row>
    <row r="575" spans="2:4" ht="14.4" x14ac:dyDescent="0.2">
      <c r="B575" s="11">
        <v>563</v>
      </c>
      <c r="C575" s="12">
        <f t="shared" si="19"/>
        <v>6.9319806250032769</v>
      </c>
      <c r="D575" s="12">
        <f t="shared" si="20"/>
        <v>2.2212581344902387</v>
      </c>
    </row>
    <row r="576" spans="2:4" ht="14.4" x14ac:dyDescent="0.2">
      <c r="B576" s="11">
        <v>564</v>
      </c>
      <c r="C576" s="12">
        <f t="shared" si="19"/>
        <v>6.9508424991647573</v>
      </c>
      <c r="D576" s="12">
        <f t="shared" si="20"/>
        <v>2.2260869565217392</v>
      </c>
    </row>
    <row r="577" spans="2:4" ht="14.4" x14ac:dyDescent="0.2">
      <c r="B577" s="11">
        <v>565</v>
      </c>
      <c r="C577" s="12">
        <f t="shared" si="19"/>
        <v>6.9697454220510142</v>
      </c>
      <c r="D577" s="12">
        <f t="shared" si="20"/>
        <v>2.2309368191721135</v>
      </c>
    </row>
    <row r="578" spans="2:4" ht="14.4" x14ac:dyDescent="0.2">
      <c r="B578" s="11">
        <v>566</v>
      </c>
      <c r="C578" s="12">
        <f t="shared" si="19"/>
        <v>6.9886895727188545</v>
      </c>
      <c r="D578" s="12">
        <f t="shared" si="20"/>
        <v>2.2358078602620086</v>
      </c>
    </row>
    <row r="579" spans="2:4" ht="14.4" x14ac:dyDescent="0.2">
      <c r="B579" s="11">
        <v>567</v>
      </c>
      <c r="C579" s="12">
        <f t="shared" si="19"/>
        <v>7.0076751313992345</v>
      </c>
      <c r="D579" s="12">
        <f t="shared" si="20"/>
        <v>2.2407002188183807</v>
      </c>
    </row>
    <row r="580" spans="2:4" ht="14.4" x14ac:dyDescent="0.2">
      <c r="B580" s="11">
        <v>568</v>
      </c>
      <c r="C580" s="12">
        <f t="shared" si="19"/>
        <v>7.0267022795075382</v>
      </c>
      <c r="D580" s="12">
        <f t="shared" si="20"/>
        <v>2.2456140350877192</v>
      </c>
    </row>
    <row r="581" spans="2:4" ht="14.4" x14ac:dyDescent="0.2">
      <c r="B581" s="11">
        <v>569</v>
      </c>
      <c r="C581" s="12">
        <f t="shared" si="19"/>
        <v>7.0457711996539905</v>
      </c>
      <c r="D581" s="12">
        <f t="shared" si="20"/>
        <v>2.2505494505494505</v>
      </c>
    </row>
    <row r="582" spans="2:4" ht="14.4" x14ac:dyDescent="0.2">
      <c r="B582" s="11">
        <v>570</v>
      </c>
      <c r="C582" s="12">
        <f t="shared" si="19"/>
        <v>7.0648820756541619</v>
      </c>
      <c r="D582" s="12">
        <f t="shared" si="20"/>
        <v>2.2555066079295156</v>
      </c>
    </row>
    <row r="583" spans="2:4" ht="14.4" x14ac:dyDescent="0.2">
      <c r="B583" s="11">
        <v>571</v>
      </c>
      <c r="C583" s="12">
        <f t="shared" si="19"/>
        <v>7.084035092539601</v>
      </c>
      <c r="D583" s="12">
        <f t="shared" si="20"/>
        <v>2.260485651214128</v>
      </c>
    </row>
    <row r="584" spans="2:4" ht="14.4" x14ac:dyDescent="0.2">
      <c r="B584" s="11">
        <v>572</v>
      </c>
      <c r="C584" s="12">
        <f t="shared" si="19"/>
        <v>7.1032304365685972</v>
      </c>
      <c r="D584" s="12">
        <f t="shared" si="20"/>
        <v>2.2654867256637168</v>
      </c>
    </row>
    <row r="585" spans="2:4" ht="14.4" x14ac:dyDescent="0.2">
      <c r="B585" s="11">
        <v>573</v>
      </c>
      <c r="C585" s="12">
        <f t="shared" si="19"/>
        <v>7.1224682952370291</v>
      </c>
      <c r="D585" s="12">
        <f t="shared" si="20"/>
        <v>2.270509977827051</v>
      </c>
    </row>
    <row r="586" spans="2:4" ht="14.4" x14ac:dyDescent="0.2">
      <c r="B586" s="11">
        <v>574</v>
      </c>
      <c r="C586" s="12">
        <f t="shared" si="19"/>
        <v>7.1417488572893646</v>
      </c>
      <c r="D586" s="12">
        <f t="shared" si="20"/>
        <v>2.2755555555555556</v>
      </c>
    </row>
    <row r="587" spans="2:4" ht="14.4" x14ac:dyDescent="0.2">
      <c r="B587" s="11">
        <v>575</v>
      </c>
      <c r="C587" s="12">
        <f t="shared" si="19"/>
        <v>7.1610723127297753</v>
      </c>
      <c r="D587" s="12">
        <f t="shared" si="20"/>
        <v>2.2806236080178173</v>
      </c>
    </row>
    <row r="588" spans="2:4" ht="14.4" x14ac:dyDescent="0.2">
      <c r="B588" s="11">
        <v>576</v>
      </c>
      <c r="C588" s="12">
        <f t="shared" si="19"/>
        <v>7.1804388528333583</v>
      </c>
      <c r="D588" s="12">
        <f t="shared" si="20"/>
        <v>2.2857142857142856</v>
      </c>
    </row>
    <row r="589" spans="2:4" ht="14.4" x14ac:dyDescent="0.2">
      <c r="B589" s="11">
        <v>577</v>
      </c>
      <c r="C589" s="12">
        <f t="shared" si="19"/>
        <v>7.1998486701575093</v>
      </c>
      <c r="D589" s="12">
        <f t="shared" si="20"/>
        <v>2.29082774049217</v>
      </c>
    </row>
    <row r="590" spans="2:4" ht="14.4" x14ac:dyDescent="0.2">
      <c r="B590" s="11">
        <v>578</v>
      </c>
      <c r="C590" s="12">
        <f t="shared" si="19"/>
        <v>7.2193019585534017</v>
      </c>
      <c r="D590" s="12">
        <f t="shared" si="20"/>
        <v>2.2959641255605381</v>
      </c>
    </row>
    <row r="591" spans="2:4" ht="14.4" x14ac:dyDescent="0.2">
      <c r="B591" s="11">
        <v>579</v>
      </c>
      <c r="C591" s="12">
        <f t="shared" si="19"/>
        <v>7.2387989131776074</v>
      </c>
      <c r="D591" s="12">
        <f t="shared" si="20"/>
        <v>2.3011235955056182</v>
      </c>
    </row>
    <row r="592" spans="2:4" ht="14.4" x14ac:dyDescent="0.2">
      <c r="B592" s="11">
        <v>580</v>
      </c>
      <c r="C592" s="12">
        <f t="shared" si="19"/>
        <v>7.2583397305038417</v>
      </c>
      <c r="D592" s="12">
        <f t="shared" si="20"/>
        <v>2.3063063063063063</v>
      </c>
    </row>
    <row r="593" spans="2:4" ht="14.4" x14ac:dyDescent="0.2">
      <c r="B593" s="11">
        <v>581</v>
      </c>
      <c r="C593" s="12">
        <f t="shared" si="19"/>
        <v>7.277924608334847</v>
      </c>
      <c r="D593" s="12">
        <f t="shared" si="20"/>
        <v>2.3115124153498869</v>
      </c>
    </row>
    <row r="594" spans="2:4" ht="14.4" x14ac:dyDescent="0.2">
      <c r="B594" s="11">
        <v>582</v>
      </c>
      <c r="C594" s="12">
        <f t="shared" si="19"/>
        <v>7.2975537458144029</v>
      </c>
      <c r="D594" s="12">
        <f t="shared" si="20"/>
        <v>2.316742081447964</v>
      </c>
    </row>
    <row r="595" spans="2:4" ht="14.4" x14ac:dyDescent="0.2">
      <c r="B595" s="11">
        <v>583</v>
      </c>
      <c r="C595" s="12">
        <f t="shared" si="19"/>
        <v>7.3172273434394688</v>
      </c>
      <c r="D595" s="12">
        <f t="shared" si="20"/>
        <v>2.3219954648526078</v>
      </c>
    </row>
    <row r="596" spans="2:4" ht="14.4" x14ac:dyDescent="0.2">
      <c r="B596" s="11">
        <v>584</v>
      </c>
      <c r="C596" s="12">
        <f t="shared" si="19"/>
        <v>7.3369456030724898</v>
      </c>
      <c r="D596" s="12">
        <f t="shared" si="20"/>
        <v>2.3272727272727272</v>
      </c>
    </row>
    <row r="597" spans="2:4" ht="14.4" x14ac:dyDescent="0.2">
      <c r="B597" s="11">
        <v>585</v>
      </c>
      <c r="C597" s="12">
        <f t="shared" si="19"/>
        <v>7.3567087279538113</v>
      </c>
      <c r="D597" s="12">
        <f t="shared" si="20"/>
        <v>2.3325740318906605</v>
      </c>
    </row>
    <row r="598" spans="2:4" ht="14.4" x14ac:dyDescent="0.2">
      <c r="B598" s="11">
        <v>586</v>
      </c>
      <c r="C598" s="12">
        <f t="shared" si="19"/>
        <v>7.3765169227142477</v>
      </c>
      <c r="D598" s="12">
        <f t="shared" si="20"/>
        <v>2.3378995433789953</v>
      </c>
    </row>
    <row r="599" spans="2:4" ht="14.4" x14ac:dyDescent="0.2">
      <c r="B599" s="11">
        <v>587</v>
      </c>
      <c r="C599" s="12">
        <f t="shared" si="19"/>
        <v>7.3963703933878024</v>
      </c>
      <c r="D599" s="12">
        <f t="shared" si="20"/>
        <v>2.3432494279176201</v>
      </c>
    </row>
    <row r="600" spans="2:4" ht="14.4" x14ac:dyDescent="0.2">
      <c r="B600" s="11">
        <v>588</v>
      </c>
      <c r="C600" s="12">
        <f t="shared" si="19"/>
        <v>7.4162693474245192</v>
      </c>
      <c r="D600" s="12">
        <f t="shared" si="20"/>
        <v>2.3486238532110093</v>
      </c>
    </row>
    <row r="601" spans="2:4" ht="14.4" x14ac:dyDescent="0.2">
      <c r="B601" s="11">
        <v>589</v>
      </c>
      <c r="C601" s="12">
        <f t="shared" si="19"/>
        <v>7.4362139937034923</v>
      </c>
      <c r="D601" s="12">
        <f t="shared" si="20"/>
        <v>2.3540229885057471</v>
      </c>
    </row>
    <row r="602" spans="2:4" ht="14.4" x14ac:dyDescent="0.2">
      <c r="B602" s="11">
        <v>590</v>
      </c>
      <c r="C602" s="12">
        <f t="shared" si="19"/>
        <v>7.4562045425460246</v>
      </c>
      <c r="D602" s="12">
        <f t="shared" si="20"/>
        <v>2.3594470046082949</v>
      </c>
    </row>
    <row r="603" spans="2:4" ht="14.4" x14ac:dyDescent="0.2">
      <c r="B603" s="11">
        <v>591</v>
      </c>
      <c r="C603" s="12">
        <f t="shared" si="19"/>
        <v>7.4762412057289298</v>
      </c>
      <c r="D603" s="12">
        <f t="shared" si="20"/>
        <v>2.3648960739030023</v>
      </c>
    </row>
    <row r="604" spans="2:4" ht="14.4" x14ac:dyDescent="0.2">
      <c r="B604" s="11">
        <v>592</v>
      </c>
      <c r="C604" s="12">
        <f t="shared" si="19"/>
        <v>7.4963241964979961</v>
      </c>
      <c r="D604" s="12">
        <f t="shared" si="20"/>
        <v>2.3703703703703702</v>
      </c>
    </row>
    <row r="605" spans="2:4" ht="14.4" x14ac:dyDescent="0.2">
      <c r="B605" s="11">
        <v>593</v>
      </c>
      <c r="C605" s="12">
        <f t="shared" si="19"/>
        <v>7.516453729581607</v>
      </c>
      <c r="D605" s="12">
        <f t="shared" si="20"/>
        <v>2.3758700696055683</v>
      </c>
    </row>
    <row r="606" spans="2:4" ht="14.4" x14ac:dyDescent="0.2">
      <c r="B606" s="11">
        <v>594</v>
      </c>
      <c r="C606" s="12">
        <f t="shared" si="19"/>
        <v>7.5366300212045081</v>
      </c>
      <c r="D606" s="12">
        <f t="shared" si="20"/>
        <v>2.3813953488372093</v>
      </c>
    </row>
    <row r="607" spans="2:4" ht="14.4" x14ac:dyDescent="0.2">
      <c r="B607" s="11">
        <v>595</v>
      </c>
      <c r="C607" s="12">
        <f t="shared" si="19"/>
        <v>7.5568532891017535</v>
      </c>
      <c r="D607" s="12">
        <f t="shared" si="20"/>
        <v>2.3869463869463869</v>
      </c>
    </row>
    <row r="608" spans="2:4" ht="14.4" x14ac:dyDescent="0.2">
      <c r="B608" s="11">
        <v>596</v>
      </c>
      <c r="C608" s="12">
        <f t="shared" si="19"/>
        <v>7.5771237525327972</v>
      </c>
      <c r="D608" s="12">
        <f t="shared" si="20"/>
        <v>2.3925233644859811</v>
      </c>
    </row>
    <row r="609" spans="2:4" ht="14.4" x14ac:dyDescent="0.2">
      <c r="B609" s="11">
        <v>597</v>
      </c>
      <c r="C609" s="12">
        <f t="shared" si="19"/>
        <v>7.5974416322957614</v>
      </c>
      <c r="D609" s="12">
        <f t="shared" si="20"/>
        <v>2.3981264637002342</v>
      </c>
    </row>
    <row r="610" spans="2:4" ht="14.4" x14ac:dyDescent="0.2">
      <c r="B610" s="11">
        <v>598</v>
      </c>
      <c r="C610" s="12">
        <f t="shared" si="19"/>
        <v>7.6178071507418608</v>
      </c>
      <c r="D610" s="12">
        <f t="shared" si="20"/>
        <v>2.403755868544601</v>
      </c>
    </row>
    <row r="611" spans="2:4" ht="14.4" x14ac:dyDescent="0.2">
      <c r="B611" s="11">
        <v>599</v>
      </c>
      <c r="C611" s="12">
        <f t="shared" si="19"/>
        <v>7.638220531790008</v>
      </c>
      <c r="D611" s="12">
        <f t="shared" si="20"/>
        <v>2.4094117647058821</v>
      </c>
    </row>
    <row r="612" spans="2:4" ht="14.4" x14ac:dyDescent="0.2">
      <c r="B612" s="11">
        <v>600</v>
      </c>
      <c r="C612" s="12">
        <f t="shared" si="19"/>
        <v>7.6586820009415852</v>
      </c>
      <c r="D612" s="12">
        <f t="shared" si="20"/>
        <v>2.4150943396226414</v>
      </c>
    </row>
    <row r="613" spans="2:4" ht="14.4" x14ac:dyDescent="0.2">
      <c r="B613" s="11">
        <v>601</v>
      </c>
      <c r="C613" s="12">
        <f t="shared" si="19"/>
        <v>7.6791917852953917</v>
      </c>
      <c r="D613" s="12">
        <f t="shared" si="20"/>
        <v>2.4208037825059101</v>
      </c>
    </row>
    <row r="614" spans="2:4" ht="14.4" x14ac:dyDescent="0.2">
      <c r="B614" s="11">
        <v>602</v>
      </c>
      <c r="C614" s="12">
        <f t="shared" si="19"/>
        <v>7.6997501135627626</v>
      </c>
      <c r="D614" s="12">
        <f t="shared" si="20"/>
        <v>2.4265402843601898</v>
      </c>
    </row>
    <row r="615" spans="2:4" ht="14.4" x14ac:dyDescent="0.2">
      <c r="B615" s="11">
        <v>603</v>
      </c>
      <c r="C615" s="12">
        <f t="shared" si="19"/>
        <v>7.7203572160828742</v>
      </c>
      <c r="D615" s="12">
        <f t="shared" si="20"/>
        <v>2.4323040380047507</v>
      </c>
    </row>
    <row r="616" spans="2:4" ht="14.4" x14ac:dyDescent="0.2">
      <c r="B616" s="11">
        <v>604</v>
      </c>
      <c r="C616" s="12">
        <f t="shared" si="19"/>
        <v>7.7410133248382307</v>
      </c>
      <c r="D616" s="12">
        <f t="shared" si="20"/>
        <v>2.4380952380952383</v>
      </c>
    </row>
    <row r="617" spans="2:4" ht="14.4" x14ac:dyDescent="0.2">
      <c r="B617" s="11">
        <v>605</v>
      </c>
      <c r="C617" s="12">
        <f t="shared" si="19"/>
        <v>7.7617186734703338</v>
      </c>
      <c r="D617" s="12">
        <f t="shared" si="20"/>
        <v>2.4439140811455848</v>
      </c>
    </row>
    <row r="618" spans="2:4" ht="14.4" x14ac:dyDescent="0.2">
      <c r="B618" s="11">
        <v>606</v>
      </c>
      <c r="C618" s="12">
        <f t="shared" si="19"/>
        <v>7.7824734972955341</v>
      </c>
      <c r="D618" s="12">
        <f t="shared" si="20"/>
        <v>2.4497607655502391</v>
      </c>
    </row>
    <row r="619" spans="2:4" ht="14.4" x14ac:dyDescent="0.2">
      <c r="B619" s="11">
        <v>607</v>
      </c>
      <c r="C619" s="12">
        <f t="shared" si="19"/>
        <v>7.8032780333210887</v>
      </c>
      <c r="D619" s="12">
        <f t="shared" si="20"/>
        <v>2.4556354916067145</v>
      </c>
    </row>
    <row r="620" spans="2:4" ht="14.4" x14ac:dyDescent="0.2">
      <c r="B620" s="11">
        <v>608</v>
      </c>
      <c r="C620" s="12">
        <f t="shared" si="19"/>
        <v>7.8241325202613847</v>
      </c>
      <c r="D620" s="12">
        <f t="shared" si="20"/>
        <v>2.4615384615384617</v>
      </c>
    </row>
    <row r="621" spans="2:4" ht="14.4" x14ac:dyDescent="0.2">
      <c r="B621" s="11">
        <v>609</v>
      </c>
      <c r="C621" s="12">
        <f t="shared" ref="C621:C684" si="21">20*LOG(D621)</f>
        <v>7.845037198554385</v>
      </c>
      <c r="D621" s="12">
        <f t="shared" ref="D621:D684" si="22">1024/(1024-B621)</f>
        <v>2.4674698795180725</v>
      </c>
    </row>
    <row r="622" spans="2:4" ht="14.4" x14ac:dyDescent="0.2">
      <c r="B622" s="11">
        <v>610</v>
      </c>
      <c r="C622" s="12">
        <f t="shared" si="21"/>
        <v>7.8659923103782594</v>
      </c>
      <c r="D622" s="12">
        <f t="shared" si="22"/>
        <v>2.4734299516908211</v>
      </c>
    </row>
    <row r="623" spans="2:4" ht="14.4" x14ac:dyDescent="0.2">
      <c r="B623" s="11">
        <v>611</v>
      </c>
      <c r="C623" s="12">
        <f t="shared" si="21"/>
        <v>7.8869980996682187</v>
      </c>
      <c r="D623" s="12">
        <f t="shared" si="22"/>
        <v>2.4794188861985473</v>
      </c>
    </row>
    <row r="624" spans="2:4" ht="14.4" x14ac:dyDescent="0.2">
      <c r="B624" s="11">
        <v>612</v>
      </c>
      <c r="C624" s="12">
        <f t="shared" si="21"/>
        <v>7.9080548121335461</v>
      </c>
      <c r="D624" s="12">
        <f t="shared" si="22"/>
        <v>2.4854368932038833</v>
      </c>
    </row>
    <row r="625" spans="2:4" ht="14.4" x14ac:dyDescent="0.2">
      <c r="B625" s="11">
        <v>613</v>
      </c>
      <c r="C625" s="12">
        <f t="shared" si="21"/>
        <v>7.9291626952748553</v>
      </c>
      <c r="D625" s="12">
        <f t="shared" si="22"/>
        <v>2.4914841849148419</v>
      </c>
    </row>
    <row r="626" spans="2:4" ht="14.4" x14ac:dyDescent="0.2">
      <c r="B626" s="11">
        <v>614</v>
      </c>
      <c r="C626" s="12">
        <f t="shared" si="21"/>
        <v>7.9503219984015292</v>
      </c>
      <c r="D626" s="12">
        <f t="shared" si="22"/>
        <v>2.4975609756097561</v>
      </c>
    </row>
    <row r="627" spans="2:4" ht="14.4" x14ac:dyDescent="0.2">
      <c r="B627" s="11">
        <v>615</v>
      </c>
      <c r="C627" s="12">
        <f t="shared" si="21"/>
        <v>7.9715329726494035</v>
      </c>
      <c r="D627" s="12">
        <f t="shared" si="22"/>
        <v>2.5036674816625917</v>
      </c>
    </row>
    <row r="628" spans="2:4" ht="14.4" x14ac:dyDescent="0.2">
      <c r="B628" s="11">
        <v>616</v>
      </c>
      <c r="C628" s="12">
        <f t="shared" si="21"/>
        <v>7.9927958709986404</v>
      </c>
      <c r="D628" s="12">
        <f t="shared" si="22"/>
        <v>2.5098039215686274</v>
      </c>
    </row>
    <row r="629" spans="2:4" ht="14.4" x14ac:dyDescent="0.2">
      <c r="B629" s="11">
        <v>617</v>
      </c>
      <c r="C629" s="12">
        <f t="shared" si="21"/>
        <v>8.0141109482918385</v>
      </c>
      <c r="D629" s="12">
        <f t="shared" si="22"/>
        <v>2.5159705159705159</v>
      </c>
    </row>
    <row r="630" spans="2:4" ht="14.4" x14ac:dyDescent="0.2">
      <c r="B630" s="11">
        <v>618</v>
      </c>
      <c r="C630" s="12">
        <f t="shared" si="21"/>
        <v>8.0354784612523567</v>
      </c>
      <c r="D630" s="12">
        <f t="shared" si="22"/>
        <v>2.5221674876847291</v>
      </c>
    </row>
    <row r="631" spans="2:4" ht="14.4" x14ac:dyDescent="0.2">
      <c r="B631" s="11">
        <v>619</v>
      </c>
      <c r="C631" s="12">
        <f t="shared" si="21"/>
        <v>8.0568986685028676</v>
      </c>
      <c r="D631" s="12">
        <f t="shared" si="22"/>
        <v>2.528395061728395</v>
      </c>
    </row>
    <row r="632" spans="2:4" ht="14.4" x14ac:dyDescent="0.2">
      <c r="B632" s="11">
        <v>620</v>
      </c>
      <c r="C632" s="12">
        <f t="shared" si="21"/>
        <v>8.0783718305841408</v>
      </c>
      <c r="D632" s="12">
        <f t="shared" si="22"/>
        <v>2.5346534653465347</v>
      </c>
    </row>
    <row r="633" spans="2:4" ht="14.4" x14ac:dyDescent="0.2">
      <c r="B633" s="11">
        <v>621</v>
      </c>
      <c r="C633" s="12">
        <f t="shared" si="21"/>
        <v>8.0998982099740502</v>
      </c>
      <c r="D633" s="12">
        <f t="shared" si="22"/>
        <v>2.5409429280397022</v>
      </c>
    </row>
    <row r="634" spans="2:4" ht="14.4" x14ac:dyDescent="0.2">
      <c r="B634" s="11">
        <v>622</v>
      </c>
      <c r="C634" s="12">
        <f t="shared" si="21"/>
        <v>8.1214780711068375</v>
      </c>
      <c r="D634" s="12">
        <f t="shared" si="22"/>
        <v>2.5472636815920398</v>
      </c>
    </row>
    <row r="635" spans="2:4" ht="14.4" x14ac:dyDescent="0.2">
      <c r="B635" s="11">
        <v>623</v>
      </c>
      <c r="C635" s="12">
        <f t="shared" si="21"/>
        <v>8.1431116803925931</v>
      </c>
      <c r="D635" s="12">
        <f t="shared" si="22"/>
        <v>2.5536159600997506</v>
      </c>
    </row>
    <row r="636" spans="2:4" ht="14.4" x14ac:dyDescent="0.2">
      <c r="B636" s="11">
        <v>624</v>
      </c>
      <c r="C636" s="12">
        <f t="shared" si="21"/>
        <v>8.1647993062369917</v>
      </c>
      <c r="D636" s="12">
        <f t="shared" si="22"/>
        <v>2.56</v>
      </c>
    </row>
    <row r="637" spans="2:4" ht="14.4" x14ac:dyDescent="0.2">
      <c r="B637" s="11">
        <v>625</v>
      </c>
      <c r="C637" s="12">
        <f t="shared" si="21"/>
        <v>8.1865412190612741</v>
      </c>
      <c r="D637" s="12">
        <f t="shared" si="22"/>
        <v>2.5664160401002505</v>
      </c>
    </row>
    <row r="638" spans="2:4" ht="14.4" x14ac:dyDescent="0.2">
      <c r="B638" s="11">
        <v>626</v>
      </c>
      <c r="C638" s="12">
        <f t="shared" si="21"/>
        <v>8.2083376913224821</v>
      </c>
      <c r="D638" s="12">
        <f t="shared" si="22"/>
        <v>2.5728643216080402</v>
      </c>
    </row>
    <row r="639" spans="2:4" ht="14.4" x14ac:dyDescent="0.2">
      <c r="B639" s="11">
        <v>627</v>
      </c>
      <c r="C639" s="12">
        <f t="shared" si="21"/>
        <v>8.2301889975339364</v>
      </c>
      <c r="D639" s="12">
        <f t="shared" si="22"/>
        <v>2.579345088161209</v>
      </c>
    </row>
    <row r="640" spans="2:4" ht="14.4" x14ac:dyDescent="0.2">
      <c r="B640" s="11">
        <v>628</v>
      </c>
      <c r="C640" s="12">
        <f t="shared" si="21"/>
        <v>8.2520954142859928</v>
      </c>
      <c r="D640" s="12">
        <f t="shared" si="22"/>
        <v>2.5858585858585861</v>
      </c>
    </row>
    <row r="641" spans="2:4" ht="14.4" x14ac:dyDescent="0.2">
      <c r="B641" s="11">
        <v>629</v>
      </c>
      <c r="C641" s="12">
        <f t="shared" si="21"/>
        <v>8.2740572202670357</v>
      </c>
      <c r="D641" s="12">
        <f t="shared" si="22"/>
        <v>2.5924050632911393</v>
      </c>
    </row>
    <row r="642" spans="2:4" ht="14.4" x14ac:dyDescent="0.2">
      <c r="B642" s="11">
        <v>630</v>
      </c>
      <c r="C642" s="12">
        <f t="shared" si="21"/>
        <v>8.2960746962847569</v>
      </c>
      <c r="D642" s="12">
        <f t="shared" si="22"/>
        <v>2.5989847715736039</v>
      </c>
    </row>
    <row r="643" spans="2:4" ht="14.4" x14ac:dyDescent="0.2">
      <c r="B643" s="11">
        <v>631</v>
      </c>
      <c r="C643" s="12">
        <f t="shared" si="21"/>
        <v>8.3181481252877063</v>
      </c>
      <c r="D643" s="12">
        <f t="shared" si="22"/>
        <v>2.6055979643765905</v>
      </c>
    </row>
    <row r="644" spans="2:4" ht="14.4" x14ac:dyDescent="0.2">
      <c r="B644" s="11">
        <v>632</v>
      </c>
      <c r="C644" s="12">
        <f t="shared" si="21"/>
        <v>8.3402777923870932</v>
      </c>
      <c r="D644" s="12">
        <f t="shared" si="22"/>
        <v>2.6122448979591835</v>
      </c>
    </row>
    <row r="645" spans="2:4" ht="14.4" x14ac:dyDescent="0.2">
      <c r="B645" s="11">
        <v>633</v>
      </c>
      <c r="C645" s="12">
        <f t="shared" si="21"/>
        <v>8.3624639848789037</v>
      </c>
      <c r="D645" s="12">
        <f t="shared" si="22"/>
        <v>2.6189258312020463</v>
      </c>
    </row>
    <row r="646" spans="2:4" ht="14.4" x14ac:dyDescent="0.2">
      <c r="B646" s="11">
        <v>634</v>
      </c>
      <c r="C646" s="12">
        <f t="shared" si="21"/>
        <v>8.3847069922662563</v>
      </c>
      <c r="D646" s="12">
        <f t="shared" si="22"/>
        <v>2.6256410256410256</v>
      </c>
    </row>
    <row r="647" spans="2:4" ht="14.4" x14ac:dyDescent="0.2">
      <c r="B647" s="11">
        <v>635</v>
      </c>
      <c r="C647" s="12">
        <f t="shared" si="21"/>
        <v>8.4070071062820837</v>
      </c>
      <c r="D647" s="12">
        <f t="shared" si="22"/>
        <v>2.6323907455012852</v>
      </c>
    </row>
    <row r="648" spans="2:4" ht="14.4" x14ac:dyDescent="0.2">
      <c r="B648" s="11">
        <v>636</v>
      </c>
      <c r="C648" s="12">
        <f t="shared" si="21"/>
        <v>8.4293646209120947</v>
      </c>
      <c r="D648" s="12">
        <f t="shared" si="22"/>
        <v>2.6391752577319587</v>
      </c>
    </row>
    <row r="649" spans="2:4" ht="14.4" x14ac:dyDescent="0.2">
      <c r="B649" s="11">
        <v>637</v>
      </c>
      <c r="C649" s="12">
        <f t="shared" si="21"/>
        <v>8.451779832418012</v>
      </c>
      <c r="D649" s="12">
        <f t="shared" si="22"/>
        <v>2.6459948320413438</v>
      </c>
    </row>
    <row r="650" spans="2:4" ht="14.4" x14ac:dyDescent="0.2">
      <c r="B650" s="11">
        <v>638</v>
      </c>
      <c r="C650" s="12">
        <f t="shared" si="21"/>
        <v>8.474253039361141</v>
      </c>
      <c r="D650" s="12">
        <f t="shared" si="22"/>
        <v>2.6528497409326426</v>
      </c>
    </row>
    <row r="651" spans="2:4" ht="14.4" x14ac:dyDescent="0.2">
      <c r="B651" s="11">
        <v>639</v>
      </c>
      <c r="C651" s="12">
        <f t="shared" si="21"/>
        <v>8.4967845426262265</v>
      </c>
      <c r="D651" s="12">
        <f t="shared" si="22"/>
        <v>2.6597402597402597</v>
      </c>
    </row>
    <row r="652" spans="2:4" ht="14.4" x14ac:dyDescent="0.2">
      <c r="B652" s="11">
        <v>640</v>
      </c>
      <c r="C652" s="12">
        <f t="shared" si="21"/>
        <v>8.5193746454456214</v>
      </c>
      <c r="D652" s="12">
        <f t="shared" si="22"/>
        <v>2.6666666666666665</v>
      </c>
    </row>
    <row r="653" spans="2:4" ht="14.4" x14ac:dyDescent="0.2">
      <c r="B653" s="11">
        <v>641</v>
      </c>
      <c r="C653" s="12">
        <f t="shared" si="21"/>
        <v>8.5420236534237848</v>
      </c>
      <c r="D653" s="12">
        <f t="shared" si="22"/>
        <v>2.6736292428198434</v>
      </c>
    </row>
    <row r="654" spans="2:4" ht="14.4" x14ac:dyDescent="0.2">
      <c r="B654" s="11">
        <v>642</v>
      </c>
      <c r="C654" s="12">
        <f t="shared" si="21"/>
        <v>8.5647318745620655</v>
      </c>
      <c r="D654" s="12">
        <f t="shared" si="22"/>
        <v>2.6806282722513091</v>
      </c>
    </row>
    <row r="655" spans="2:4" ht="14.4" x14ac:dyDescent="0.2">
      <c r="B655" s="11">
        <v>643</v>
      </c>
      <c r="C655" s="12">
        <f t="shared" si="21"/>
        <v>8.587499619283852</v>
      </c>
      <c r="D655" s="12">
        <f t="shared" si="22"/>
        <v>2.6876640419947506</v>
      </c>
    </row>
    <row r="656" spans="2:4" ht="14.4" x14ac:dyDescent="0.2">
      <c r="B656" s="11">
        <v>644</v>
      </c>
      <c r="C656" s="12">
        <f t="shared" si="21"/>
        <v>8.610327200460036</v>
      </c>
      <c r="D656" s="12">
        <f t="shared" si="22"/>
        <v>2.6947368421052631</v>
      </c>
    </row>
    <row r="657" spans="2:4" ht="14.4" x14ac:dyDescent="0.2">
      <c r="B657" s="11">
        <v>645</v>
      </c>
      <c r="C657" s="12">
        <f t="shared" si="21"/>
        <v>8.6332149334347914</v>
      </c>
      <c r="D657" s="12">
        <f t="shared" si="22"/>
        <v>2.7018469656992083</v>
      </c>
    </row>
    <row r="658" spans="2:4" ht="14.4" x14ac:dyDescent="0.2">
      <c r="B658" s="11">
        <v>646</v>
      </c>
      <c r="C658" s="12">
        <f t="shared" si="21"/>
        <v>8.6561631360517328</v>
      </c>
      <c r="D658" s="12">
        <f t="shared" si="22"/>
        <v>2.7089947089947088</v>
      </c>
    </row>
    <row r="659" spans="2:4" ht="14.4" x14ac:dyDescent="0.2">
      <c r="B659" s="11">
        <v>647</v>
      </c>
      <c r="C659" s="12">
        <f t="shared" si="21"/>
        <v>8.6791721286803813</v>
      </c>
      <c r="D659" s="12">
        <f t="shared" si="22"/>
        <v>2.716180371352785</v>
      </c>
    </row>
    <row r="660" spans="2:4" ht="14.4" x14ac:dyDescent="0.2">
      <c r="B660" s="11">
        <v>648</v>
      </c>
      <c r="C660" s="12">
        <f t="shared" si="21"/>
        <v>8.7022422342430179</v>
      </c>
      <c r="D660" s="12">
        <f t="shared" si="22"/>
        <v>2.7234042553191489</v>
      </c>
    </row>
    <row r="661" spans="2:4" ht="14.4" x14ac:dyDescent="0.2">
      <c r="B661" s="11">
        <v>649</v>
      </c>
      <c r="C661" s="12">
        <f t="shared" si="21"/>
        <v>8.7253737782418614</v>
      </c>
      <c r="D661" s="12">
        <f t="shared" si="22"/>
        <v>2.7306666666666666</v>
      </c>
    </row>
    <row r="662" spans="2:4" ht="14.4" x14ac:dyDescent="0.2">
      <c r="B662" s="11">
        <v>650</v>
      </c>
      <c r="C662" s="12">
        <f t="shared" si="21"/>
        <v>8.7485670887866345</v>
      </c>
      <c r="D662" s="12">
        <f t="shared" si="22"/>
        <v>2.7379679144385025</v>
      </c>
    </row>
    <row r="663" spans="2:4" ht="14.4" x14ac:dyDescent="0.2">
      <c r="B663" s="11">
        <v>651</v>
      </c>
      <c r="C663" s="12">
        <f t="shared" si="21"/>
        <v>8.7718224966224874</v>
      </c>
      <c r="D663" s="12">
        <f t="shared" si="22"/>
        <v>2.7453083109919572</v>
      </c>
    </row>
    <row r="664" spans="2:4" ht="14.4" x14ac:dyDescent="0.2">
      <c r="B664" s="11">
        <v>652</v>
      </c>
      <c r="C664" s="12">
        <f t="shared" si="21"/>
        <v>8.7951403351582886</v>
      </c>
      <c r="D664" s="12">
        <f t="shared" si="22"/>
        <v>2.752688172043011</v>
      </c>
    </row>
    <row r="665" spans="2:4" ht="14.4" x14ac:dyDescent="0.2">
      <c r="B665" s="11">
        <v>653</v>
      </c>
      <c r="C665" s="12">
        <f t="shared" si="21"/>
        <v>8.818520940495322</v>
      </c>
      <c r="D665" s="12">
        <f t="shared" si="22"/>
        <v>2.7601078167115904</v>
      </c>
    </row>
    <row r="666" spans="2:4" ht="14.4" x14ac:dyDescent="0.2">
      <c r="B666" s="11">
        <v>654</v>
      </c>
      <c r="C666" s="12">
        <f t="shared" si="21"/>
        <v>8.8419646514563404</v>
      </c>
      <c r="D666" s="12">
        <f t="shared" si="22"/>
        <v>2.7675675675675677</v>
      </c>
    </row>
    <row r="667" spans="2:4" ht="14.4" x14ac:dyDescent="0.2">
      <c r="B667" s="11">
        <v>655</v>
      </c>
      <c r="C667" s="12">
        <f t="shared" si="21"/>
        <v>8.8654718096150322</v>
      </c>
      <c r="D667" s="12">
        <f t="shared" si="22"/>
        <v>2.7750677506775068</v>
      </c>
    </row>
    <row r="668" spans="2:4" ht="14.4" x14ac:dyDescent="0.2">
      <c r="B668" s="11">
        <v>656</v>
      </c>
      <c r="C668" s="12">
        <f t="shared" si="21"/>
        <v>8.8890427593258856</v>
      </c>
      <c r="D668" s="12">
        <f t="shared" si="22"/>
        <v>2.7826086956521738</v>
      </c>
    </row>
    <row r="669" spans="2:4" ht="14.4" x14ac:dyDescent="0.2">
      <c r="B669" s="11">
        <v>657</v>
      </c>
      <c r="C669" s="12">
        <f t="shared" si="21"/>
        <v>8.9126778477544519</v>
      </c>
      <c r="D669" s="12">
        <f t="shared" si="22"/>
        <v>2.7901907356948228</v>
      </c>
    </row>
    <row r="670" spans="2:4" ht="14.4" x14ac:dyDescent="0.2">
      <c r="B670" s="11">
        <v>658</v>
      </c>
      <c r="C670" s="12">
        <f t="shared" si="21"/>
        <v>8.9363774249080254</v>
      </c>
      <c r="D670" s="12">
        <f t="shared" si="22"/>
        <v>2.7978142076502732</v>
      </c>
    </row>
    <row r="671" spans="2:4" ht="14.4" x14ac:dyDescent="0.2">
      <c r="B671" s="11">
        <v>659</v>
      </c>
      <c r="C671" s="12">
        <f t="shared" si="21"/>
        <v>8.9601418436667437</v>
      </c>
      <c r="D671" s="12">
        <f t="shared" si="22"/>
        <v>2.8054794520547945</v>
      </c>
    </row>
    <row r="672" spans="2:4" ht="14.4" x14ac:dyDescent="0.2">
      <c r="B672" s="11">
        <v>660</v>
      </c>
      <c r="C672" s="12">
        <f t="shared" si="21"/>
        <v>8.9839714598151197</v>
      </c>
      <c r="D672" s="12">
        <f t="shared" si="22"/>
        <v>2.8131868131868134</v>
      </c>
    </row>
    <row r="673" spans="2:4" ht="14.4" x14ac:dyDescent="0.2">
      <c r="B673" s="11">
        <v>661</v>
      </c>
      <c r="C673" s="12">
        <f t="shared" si="21"/>
        <v>9.0078666320739877</v>
      </c>
      <c r="D673" s="12">
        <f t="shared" si="22"/>
        <v>2.8209366391184574</v>
      </c>
    </row>
    <row r="674" spans="2:4" ht="14.4" x14ac:dyDescent="0.2">
      <c r="B674" s="11">
        <v>662</v>
      </c>
      <c r="C674" s="12">
        <f t="shared" si="21"/>
        <v>9.031827722132924</v>
      </c>
      <c r="D674" s="12">
        <f t="shared" si="22"/>
        <v>2.8287292817679557</v>
      </c>
    </row>
    <row r="675" spans="2:4" ht="14.4" x14ac:dyDescent="0.2">
      <c r="B675" s="11">
        <v>663</v>
      </c>
      <c r="C675" s="12">
        <f t="shared" si="21"/>
        <v>9.0558550946830803</v>
      </c>
      <c r="D675" s="12">
        <f t="shared" si="22"/>
        <v>2.8365650969529086</v>
      </c>
    </row>
    <row r="676" spans="2:4" ht="14.4" x14ac:dyDescent="0.2">
      <c r="B676" s="11">
        <v>664</v>
      </c>
      <c r="C676" s="12">
        <f t="shared" si="21"/>
        <v>9.0799491174504947</v>
      </c>
      <c r="D676" s="12">
        <f t="shared" si="22"/>
        <v>2.8444444444444446</v>
      </c>
    </row>
    <row r="677" spans="2:4" ht="14.4" x14ac:dyDescent="0.2">
      <c r="B677" s="11">
        <v>665</v>
      </c>
      <c r="C677" s="12">
        <f t="shared" si="21"/>
        <v>9.1041101612298565</v>
      </c>
      <c r="D677" s="12">
        <f t="shared" si="22"/>
        <v>2.8523676880222841</v>
      </c>
    </row>
    <row r="678" spans="2:4" ht="14.4" x14ac:dyDescent="0.2">
      <c r="B678" s="11">
        <v>666</v>
      </c>
      <c r="C678" s="12">
        <f t="shared" si="21"/>
        <v>9.1283385999187523</v>
      </c>
      <c r="D678" s="12">
        <f t="shared" si="22"/>
        <v>2.8603351955307263</v>
      </c>
    </row>
    <row r="679" spans="2:4" ht="14.4" x14ac:dyDescent="0.2">
      <c r="B679" s="11">
        <v>667</v>
      </c>
      <c r="C679" s="12">
        <f t="shared" si="21"/>
        <v>9.1526348105523745</v>
      </c>
      <c r="D679" s="12">
        <f t="shared" si="22"/>
        <v>2.8683473389355743</v>
      </c>
    </row>
    <row r="680" spans="2:4" ht="14.4" x14ac:dyDescent="0.2">
      <c r="B680" s="11">
        <v>668</v>
      </c>
      <c r="C680" s="12">
        <f t="shared" si="21"/>
        <v>9.1769991733387357</v>
      </c>
      <c r="D680" s="12">
        <f t="shared" si="22"/>
        <v>2.8764044943820224</v>
      </c>
    </row>
    <row r="681" spans="2:4" ht="14.4" x14ac:dyDescent="0.2">
      <c r="B681" s="11">
        <v>669</v>
      </c>
      <c r="C681" s="12">
        <f t="shared" si="21"/>
        <v>9.2014320716943576</v>
      </c>
      <c r="D681" s="12">
        <f t="shared" si="22"/>
        <v>2.8845070422535213</v>
      </c>
    </row>
    <row r="682" spans="2:4" ht="14.4" x14ac:dyDescent="0.2">
      <c r="B682" s="11">
        <v>670</v>
      </c>
      <c r="C682" s="12">
        <f t="shared" si="21"/>
        <v>9.2259338922804819</v>
      </c>
      <c r="D682" s="12">
        <f t="shared" si="22"/>
        <v>2.8926553672316384</v>
      </c>
    </row>
    <row r="683" spans="2:4" ht="14.4" x14ac:dyDescent="0.2">
      <c r="B683" s="11">
        <v>671</v>
      </c>
      <c r="C683" s="12">
        <f t="shared" si="21"/>
        <v>9.2505050250397876</v>
      </c>
      <c r="D683" s="12">
        <f t="shared" si="22"/>
        <v>2.9008498583569406</v>
      </c>
    </row>
    <row r="684" spans="2:4" ht="14.4" x14ac:dyDescent="0.2">
      <c r="B684" s="11">
        <v>672</v>
      </c>
      <c r="C684" s="12">
        <f t="shared" si="21"/>
        <v>9.2751458632336199</v>
      </c>
      <c r="D684" s="12">
        <f t="shared" si="22"/>
        <v>2.9090909090909092</v>
      </c>
    </row>
    <row r="685" spans="2:4" ht="14.4" x14ac:dyDescent="0.2">
      <c r="B685" s="11">
        <v>673</v>
      </c>
      <c r="C685" s="12">
        <f t="shared" ref="C685:C748" si="23">20*LOG(D685)</f>
        <v>9.2998568034797575</v>
      </c>
      <c r="D685" s="12">
        <f t="shared" ref="D685:D748" si="24">1024/(1024-B685)</f>
        <v>2.9173789173789175</v>
      </c>
    </row>
    <row r="686" spans="2:4" ht="14.4" x14ac:dyDescent="0.2">
      <c r="B686" s="11">
        <v>674</v>
      </c>
      <c r="C686" s="12">
        <f t="shared" si="23"/>
        <v>9.3246382457907266</v>
      </c>
      <c r="D686" s="12">
        <f t="shared" si="24"/>
        <v>2.9257142857142857</v>
      </c>
    </row>
    <row r="687" spans="2:4" ht="14.4" x14ac:dyDescent="0.2">
      <c r="B687" s="11">
        <v>675</v>
      </c>
      <c r="C687" s="12">
        <f t="shared" si="23"/>
        <v>9.3494905936126411</v>
      </c>
      <c r="D687" s="12">
        <f t="shared" si="24"/>
        <v>2.9340974212034383</v>
      </c>
    </row>
    <row r="688" spans="2:4" ht="14.4" x14ac:dyDescent="0.2">
      <c r="B688" s="11">
        <v>676</v>
      </c>
      <c r="C688" s="12">
        <f t="shared" si="23"/>
        <v>9.3744142538646198</v>
      </c>
      <c r="D688" s="12">
        <f t="shared" si="24"/>
        <v>2.9425287356321839</v>
      </c>
    </row>
    <row r="689" spans="2:4" ht="14.4" x14ac:dyDescent="0.2">
      <c r="B689" s="11">
        <v>677</v>
      </c>
      <c r="C689" s="12">
        <f t="shared" si="23"/>
        <v>9.3994096369787634</v>
      </c>
      <c r="D689" s="12">
        <f t="shared" si="24"/>
        <v>2.951008645533141</v>
      </c>
    </row>
    <row r="690" spans="2:4" ht="14.4" x14ac:dyDescent="0.2">
      <c r="B690" s="11">
        <v>678</v>
      </c>
      <c r="C690" s="12">
        <f t="shared" si="23"/>
        <v>9.4244771569407053</v>
      </c>
      <c r="D690" s="12">
        <f t="shared" si="24"/>
        <v>2.9595375722543351</v>
      </c>
    </row>
    <row r="691" spans="2:4" ht="14.4" x14ac:dyDescent="0.2">
      <c r="B691" s="11">
        <v>679</v>
      </c>
      <c r="C691" s="12">
        <f t="shared" si="23"/>
        <v>9.4496172313307571</v>
      </c>
      <c r="D691" s="12">
        <f t="shared" si="24"/>
        <v>2.9681159420289855</v>
      </c>
    </row>
    <row r="692" spans="2:4" ht="14.4" x14ac:dyDescent="0.2">
      <c r="B692" s="11">
        <v>680</v>
      </c>
      <c r="C692" s="12">
        <f t="shared" si="23"/>
        <v>9.4748302813656373</v>
      </c>
      <c r="D692" s="12">
        <f t="shared" si="24"/>
        <v>2.9767441860465116</v>
      </c>
    </row>
    <row r="693" spans="2:4" ht="14.4" x14ac:dyDescent="0.2">
      <c r="B693" s="11">
        <v>681</v>
      </c>
      <c r="C693" s="12">
        <f t="shared" si="23"/>
        <v>9.5001167319408282</v>
      </c>
      <c r="D693" s="12">
        <f t="shared" si="24"/>
        <v>2.9854227405247813</v>
      </c>
    </row>
    <row r="694" spans="2:4" ht="14.4" x14ac:dyDescent="0.2">
      <c r="B694" s="11">
        <v>682</v>
      </c>
      <c r="C694" s="12">
        <f t="shared" si="23"/>
        <v>9.5254770116735372</v>
      </c>
      <c r="D694" s="12">
        <f t="shared" si="24"/>
        <v>2.9941520467836256</v>
      </c>
    </row>
    <row r="695" spans="2:4" ht="14.4" x14ac:dyDescent="0.2">
      <c r="B695" s="11">
        <v>683</v>
      </c>
      <c r="C695" s="12">
        <f t="shared" si="23"/>
        <v>9.5509115529462854</v>
      </c>
      <c r="D695" s="12">
        <f t="shared" si="24"/>
        <v>3.0029325513196481</v>
      </c>
    </row>
    <row r="696" spans="2:4" ht="14.4" x14ac:dyDescent="0.2">
      <c r="B696" s="11">
        <v>684</v>
      </c>
      <c r="C696" s="12">
        <f t="shared" si="23"/>
        <v>9.5764207919511364</v>
      </c>
      <c r="D696" s="12">
        <f t="shared" si="24"/>
        <v>3.0117647058823529</v>
      </c>
    </row>
    <row r="697" spans="2:4" ht="14.4" x14ac:dyDescent="0.2">
      <c r="B697" s="11">
        <v>685</v>
      </c>
      <c r="C697" s="12">
        <f t="shared" si="23"/>
        <v>9.6020051687345962</v>
      </c>
      <c r="D697" s="12">
        <f t="shared" si="24"/>
        <v>3.0206489675516224</v>
      </c>
    </row>
    <row r="698" spans="2:4" ht="14.4" x14ac:dyDescent="0.2">
      <c r="B698" s="11">
        <v>686</v>
      </c>
      <c r="C698" s="12">
        <f t="shared" si="23"/>
        <v>9.6276651272431444</v>
      </c>
      <c r="D698" s="12">
        <f t="shared" si="24"/>
        <v>3.029585798816568</v>
      </c>
    </row>
    <row r="699" spans="2:4" ht="14.4" x14ac:dyDescent="0.2">
      <c r="B699" s="11">
        <v>687</v>
      </c>
      <c r="C699" s="12">
        <f t="shared" si="23"/>
        <v>9.6534011153694657</v>
      </c>
      <c r="D699" s="12">
        <f t="shared" si="24"/>
        <v>3.0385756676557865</v>
      </c>
    </row>
    <row r="700" spans="2:4" ht="14.4" x14ac:dyDescent="0.2">
      <c r="B700" s="11">
        <v>688</v>
      </c>
      <c r="C700" s="12">
        <f t="shared" si="23"/>
        <v>9.6792135849993581</v>
      </c>
      <c r="D700" s="12">
        <f t="shared" si="24"/>
        <v>3.0476190476190474</v>
      </c>
    </row>
    <row r="701" spans="2:4" ht="14.4" x14ac:dyDescent="0.2">
      <c r="B701" s="11">
        <v>689</v>
      </c>
      <c r="C701" s="12">
        <f t="shared" si="23"/>
        <v>9.7051029920593344</v>
      </c>
      <c r="D701" s="12">
        <f t="shared" si="24"/>
        <v>3.0567164179104478</v>
      </c>
    </row>
    <row r="702" spans="2:4" ht="14.4" x14ac:dyDescent="0.2">
      <c r="B702" s="11">
        <v>690</v>
      </c>
      <c r="C702" s="12">
        <f t="shared" si="23"/>
        <v>9.7310697965649489</v>
      </c>
      <c r="D702" s="12">
        <f t="shared" si="24"/>
        <v>3.0658682634730541</v>
      </c>
    </row>
    <row r="703" spans="2:4" ht="14.4" x14ac:dyDescent="0.2">
      <c r="B703" s="11">
        <v>691</v>
      </c>
      <c r="C703" s="12">
        <f t="shared" si="23"/>
        <v>9.7571144626698416</v>
      </c>
      <c r="D703" s="12">
        <f t="shared" si="24"/>
        <v>3.075075075075075</v>
      </c>
    </row>
    <row r="704" spans="2:4" ht="14.4" x14ac:dyDescent="0.2">
      <c r="B704" s="11">
        <v>692</v>
      </c>
      <c r="C704" s="12">
        <f t="shared" si="23"/>
        <v>9.7832374587155133</v>
      </c>
      <c r="D704" s="12">
        <f t="shared" si="24"/>
        <v>3.0843373493975905</v>
      </c>
    </row>
    <row r="705" spans="2:4" ht="14.4" x14ac:dyDescent="0.2">
      <c r="B705" s="11">
        <v>693</v>
      </c>
      <c r="C705" s="12">
        <f t="shared" si="23"/>
        <v>9.8094392572818645</v>
      </c>
      <c r="D705" s="12">
        <f t="shared" si="24"/>
        <v>3.0936555891238671</v>
      </c>
    </row>
    <row r="706" spans="2:4" ht="14.4" x14ac:dyDescent="0.2">
      <c r="B706" s="11">
        <v>694</v>
      </c>
      <c r="C706" s="12">
        <f t="shared" si="23"/>
        <v>9.8357203352384897</v>
      </c>
      <c r="D706" s="12">
        <f t="shared" si="24"/>
        <v>3.103030303030303</v>
      </c>
    </row>
    <row r="707" spans="2:4" ht="14.4" x14ac:dyDescent="0.2">
      <c r="B707" s="11">
        <v>695</v>
      </c>
      <c r="C707" s="12">
        <f t="shared" si="23"/>
        <v>9.8620811737967529</v>
      </c>
      <c r="D707" s="12">
        <f t="shared" si="24"/>
        <v>3.1124620060790273</v>
      </c>
    </row>
    <row r="708" spans="2:4" ht="14.4" x14ac:dyDescent="0.2">
      <c r="B708" s="11">
        <v>696</v>
      </c>
      <c r="C708" s="12">
        <f t="shared" si="23"/>
        <v>9.8885222585626575</v>
      </c>
      <c r="D708" s="12">
        <f t="shared" si="24"/>
        <v>3.1219512195121952</v>
      </c>
    </row>
    <row r="709" spans="2:4" ht="14.4" x14ac:dyDescent="0.2">
      <c r="B709" s="11">
        <v>697</v>
      </c>
      <c r="C709" s="12">
        <f t="shared" si="23"/>
        <v>9.915044079590519</v>
      </c>
      <c r="D709" s="12">
        <f t="shared" si="24"/>
        <v>3.1314984709480123</v>
      </c>
    </row>
    <row r="710" spans="2:4" ht="14.4" x14ac:dyDescent="0.2">
      <c r="B710" s="11">
        <v>698</v>
      </c>
      <c r="C710" s="12">
        <f t="shared" si="23"/>
        <v>9.9416471314374597</v>
      </c>
      <c r="D710" s="12">
        <f t="shared" si="24"/>
        <v>3.1411042944785277</v>
      </c>
    </row>
    <row r="711" spans="2:4" ht="14.4" x14ac:dyDescent="0.2">
      <c r="B711" s="11">
        <v>699</v>
      </c>
      <c r="C711" s="12">
        <f t="shared" si="23"/>
        <v>9.9683319132187513</v>
      </c>
      <c r="D711" s="12">
        <f t="shared" si="24"/>
        <v>3.1507692307692308</v>
      </c>
    </row>
    <row r="712" spans="2:4" ht="14.4" x14ac:dyDescent="0.2">
      <c r="B712" s="11">
        <v>700</v>
      </c>
      <c r="C712" s="12">
        <f t="shared" si="23"/>
        <v>9.995098928663996</v>
      </c>
      <c r="D712" s="12">
        <f t="shared" si="24"/>
        <v>3.1604938271604937</v>
      </c>
    </row>
    <row r="713" spans="2:4" ht="14.4" x14ac:dyDescent="0.2">
      <c r="B713" s="11">
        <v>701</v>
      </c>
      <c r="C713" s="12">
        <f t="shared" si="23"/>
        <v>10.021948686174182</v>
      </c>
      <c r="D713" s="12">
        <f t="shared" si="24"/>
        <v>3.170278637770898</v>
      </c>
    </row>
    <row r="714" spans="2:4" ht="14.4" x14ac:dyDescent="0.2">
      <c r="B714" s="11">
        <v>702</v>
      </c>
      <c r="C714" s="12">
        <f t="shared" si="23"/>
        <v>10.048881698879622</v>
      </c>
      <c r="D714" s="12">
        <f t="shared" si="24"/>
        <v>3.1801242236024843</v>
      </c>
    </row>
    <row r="715" spans="2:4" ht="14.4" x14ac:dyDescent="0.2">
      <c r="B715" s="11">
        <v>703</v>
      </c>
      <c r="C715" s="12">
        <f t="shared" si="23"/>
        <v>10.075898484698797</v>
      </c>
      <c r="D715" s="12">
        <f t="shared" si="24"/>
        <v>3.190031152647975</v>
      </c>
    </row>
    <row r="716" spans="2:4" ht="14.4" x14ac:dyDescent="0.2">
      <c r="B716" s="11">
        <v>704</v>
      </c>
      <c r="C716" s="12">
        <f t="shared" si="23"/>
        <v>10.102999566398122</v>
      </c>
      <c r="D716" s="12">
        <f t="shared" si="24"/>
        <v>3.2</v>
      </c>
    </row>
    <row r="717" spans="2:4" ht="14.4" x14ac:dyDescent="0.2">
      <c r="B717" s="11">
        <v>705</v>
      </c>
      <c r="C717" s="12">
        <f t="shared" si="23"/>
        <v>10.130185471652615</v>
      </c>
      <c r="D717" s="12">
        <f t="shared" si="24"/>
        <v>3.2100313479623823</v>
      </c>
    </row>
    <row r="718" spans="2:4" ht="14.4" x14ac:dyDescent="0.2">
      <c r="B718" s="11">
        <v>706</v>
      </c>
      <c r="C718" s="12">
        <f t="shared" si="23"/>
        <v>10.157456733107587</v>
      </c>
      <c r="D718" s="12">
        <f t="shared" si="24"/>
        <v>3.2201257861635222</v>
      </c>
    </row>
    <row r="719" spans="2:4" ht="14.4" x14ac:dyDescent="0.2">
      <c r="B719" s="11">
        <v>707</v>
      </c>
      <c r="C719" s="12">
        <f t="shared" si="23"/>
        <v>10.184813888441209</v>
      </c>
      <c r="D719" s="12">
        <f t="shared" si="24"/>
        <v>3.2302839116719242</v>
      </c>
    </row>
    <row r="720" spans="2:4" ht="14.4" x14ac:dyDescent="0.2">
      <c r="B720" s="11">
        <v>708</v>
      </c>
      <c r="C720" s="12">
        <f t="shared" si="23"/>
        <v>10.212257480428162</v>
      </c>
      <c r="D720" s="12">
        <f t="shared" si="24"/>
        <v>3.240506329113924</v>
      </c>
    </row>
    <row r="721" spans="2:4" ht="14.4" x14ac:dyDescent="0.2">
      <c r="B721" s="11">
        <v>709</v>
      </c>
      <c r="C721" s="12">
        <f t="shared" si="23"/>
        <v>10.23978805700423</v>
      </c>
      <c r="D721" s="12">
        <f t="shared" si="24"/>
        <v>3.2507936507936508</v>
      </c>
    </row>
    <row r="722" spans="2:4" ht="14.4" x14ac:dyDescent="0.2">
      <c r="B722" s="11">
        <v>710</v>
      </c>
      <c r="C722" s="12">
        <f t="shared" si="23"/>
        <v>10.267406171331942</v>
      </c>
      <c r="D722" s="12">
        <f t="shared" si="24"/>
        <v>3.2611464968152868</v>
      </c>
    </row>
    <row r="723" spans="2:4" ht="14.4" x14ac:dyDescent="0.2">
      <c r="B723" s="11">
        <v>711</v>
      </c>
      <c r="C723" s="12">
        <f t="shared" si="23"/>
        <v>10.295112381867268</v>
      </c>
      <c r="D723" s="12">
        <f t="shared" si="24"/>
        <v>3.2715654952076676</v>
      </c>
    </row>
    <row r="724" spans="2:4" ht="14.4" x14ac:dyDescent="0.2">
      <c r="B724" s="11">
        <v>712</v>
      </c>
      <c r="C724" s="12">
        <f t="shared" si="23"/>
        <v>10.322907252427383</v>
      </c>
      <c r="D724" s="12">
        <f t="shared" si="24"/>
        <v>3.2820512820512819</v>
      </c>
    </row>
    <row r="725" spans="2:4" ht="14.4" x14ac:dyDescent="0.2">
      <c r="B725" s="11">
        <v>713</v>
      </c>
      <c r="C725" s="12">
        <f t="shared" si="23"/>
        <v>10.35079135225949</v>
      </c>
      <c r="D725" s="12">
        <f t="shared" si="24"/>
        <v>3.292604501607717</v>
      </c>
    </row>
    <row r="726" spans="2:4" ht="14.4" x14ac:dyDescent="0.2">
      <c r="B726" s="11">
        <v>714</v>
      </c>
      <c r="C726" s="12">
        <f t="shared" si="23"/>
        <v>10.378765256110785</v>
      </c>
      <c r="D726" s="12">
        <f t="shared" si="24"/>
        <v>3.3032258064516129</v>
      </c>
    </row>
    <row r="727" spans="2:4" ht="14.4" x14ac:dyDescent="0.2">
      <c r="B727" s="11">
        <v>715</v>
      </c>
      <c r="C727" s="12">
        <f t="shared" si="23"/>
        <v>10.406829544299548</v>
      </c>
      <c r="D727" s="12">
        <f t="shared" si="24"/>
        <v>3.3139158576051782</v>
      </c>
    </row>
    <row r="728" spans="2:4" ht="14.4" x14ac:dyDescent="0.2">
      <c r="B728" s="11">
        <v>716</v>
      </c>
      <c r="C728" s="12">
        <f t="shared" si="23"/>
        <v>10.434984802787355</v>
      </c>
      <c r="D728" s="12">
        <f t="shared" si="24"/>
        <v>3.3246753246753249</v>
      </c>
    </row>
    <row r="729" spans="2:4" ht="14.4" x14ac:dyDescent="0.2">
      <c r="B729" s="11">
        <v>717</v>
      </c>
      <c r="C729" s="12">
        <f t="shared" si="23"/>
        <v>10.46323162325251</v>
      </c>
      <c r="D729" s="12">
        <f t="shared" si="24"/>
        <v>3.3355048859934855</v>
      </c>
    </row>
    <row r="730" spans="2:4" ht="14.4" x14ac:dyDescent="0.2">
      <c r="B730" s="11">
        <v>718</v>
      </c>
      <c r="C730" s="12">
        <f t="shared" si="23"/>
        <v>10.491570603164639</v>
      </c>
      <c r="D730" s="12">
        <f t="shared" si="24"/>
        <v>3.34640522875817</v>
      </c>
    </row>
    <row r="731" spans="2:4" ht="14.4" x14ac:dyDescent="0.2">
      <c r="B731" s="11">
        <v>719</v>
      </c>
      <c r="C731" s="12">
        <f t="shared" si="23"/>
        <v>10.520002345860522</v>
      </c>
      <c r="D731" s="12">
        <f t="shared" si="24"/>
        <v>3.3573770491803279</v>
      </c>
    </row>
    <row r="732" spans="2:4" ht="14.4" x14ac:dyDescent="0.2">
      <c r="B732" s="11">
        <v>720</v>
      </c>
      <c r="C732" s="12">
        <f t="shared" si="23"/>
        <v>10.548527460621164</v>
      </c>
      <c r="D732" s="12">
        <f t="shared" si="24"/>
        <v>3.3684210526315788</v>
      </c>
    </row>
    <row r="733" spans="2:4" ht="14.4" x14ac:dyDescent="0.2">
      <c r="B733" s="11">
        <v>721</v>
      </c>
      <c r="C733" s="12">
        <f t="shared" si="23"/>
        <v>10.577146562750139</v>
      </c>
      <c r="D733" s="12">
        <f t="shared" si="24"/>
        <v>3.3795379537953796</v>
      </c>
    </row>
    <row r="734" spans="2:4" ht="14.4" x14ac:dyDescent="0.2">
      <c r="B734" s="11">
        <v>722</v>
      </c>
      <c r="C734" s="12">
        <f t="shared" si="23"/>
        <v>10.605860273653228</v>
      </c>
      <c r="D734" s="12">
        <f t="shared" si="24"/>
        <v>3.3907284768211921</v>
      </c>
    </row>
    <row r="735" spans="2:4" ht="14.4" x14ac:dyDescent="0.2">
      <c r="B735" s="11">
        <v>723</v>
      </c>
      <c r="C735" s="12">
        <f t="shared" si="23"/>
        <v>10.634669220919372</v>
      </c>
      <c r="D735" s="12">
        <f t="shared" si="24"/>
        <v>3.4019933554817277</v>
      </c>
    </row>
    <row r="736" spans="2:4" ht="14.4" x14ac:dyDescent="0.2">
      <c r="B736" s="11">
        <v>724</v>
      </c>
      <c r="C736" s="12">
        <f t="shared" si="23"/>
        <v>10.66357403840299</v>
      </c>
      <c r="D736" s="12">
        <f t="shared" si="24"/>
        <v>3.4133333333333336</v>
      </c>
    </row>
    <row r="737" spans="2:4" ht="14.4" x14ac:dyDescent="0.2">
      <c r="B737" s="11">
        <v>725</v>
      </c>
      <c r="C737" s="12">
        <f t="shared" si="23"/>
        <v>10.692575366307647</v>
      </c>
      <c r="D737" s="12">
        <f t="shared" si="24"/>
        <v>3.4247491638795986</v>
      </c>
    </row>
    <row r="738" spans="2:4" ht="14.4" x14ac:dyDescent="0.2">
      <c r="B738" s="11">
        <v>726</v>
      </c>
      <c r="C738" s="12">
        <f t="shared" si="23"/>
        <v>10.721673851271134</v>
      </c>
      <c r="D738" s="12">
        <f t="shared" si="24"/>
        <v>3.436241610738255</v>
      </c>
    </row>
    <row r="739" spans="2:4" ht="14.4" x14ac:dyDescent="0.2">
      <c r="B739" s="11">
        <v>727</v>
      </c>
      <c r="C739" s="12">
        <f t="shared" si="23"/>
        <v>10.750870146451991</v>
      </c>
      <c r="D739" s="12">
        <f t="shared" si="24"/>
        <v>3.4478114478114477</v>
      </c>
    </row>
    <row r="740" spans="2:4" ht="14.4" x14ac:dyDescent="0.2">
      <c r="B740" s="11">
        <v>728</v>
      </c>
      <c r="C740" s="12">
        <f t="shared" si="23"/>
        <v>10.780164911617467</v>
      </c>
      <c r="D740" s="12">
        <f t="shared" si="24"/>
        <v>3.4594594594594597</v>
      </c>
    </row>
    <row r="741" spans="2:4" ht="14.4" x14ac:dyDescent="0.2">
      <c r="B741" s="11">
        <v>729</v>
      </c>
      <c r="C741" s="12">
        <f t="shared" si="23"/>
        <v>10.809558813232979</v>
      </c>
      <c r="D741" s="12">
        <f t="shared" si="24"/>
        <v>3.471186440677966</v>
      </c>
    </row>
    <row r="742" spans="2:4" ht="14.4" x14ac:dyDescent="0.2">
      <c r="B742" s="11">
        <v>730</v>
      </c>
      <c r="C742" s="12">
        <f t="shared" si="23"/>
        <v>10.839052524553093</v>
      </c>
      <c r="D742" s="12">
        <f t="shared" si="24"/>
        <v>3.4829931972789114</v>
      </c>
    </row>
    <row r="743" spans="2:4" ht="14.4" x14ac:dyDescent="0.2">
      <c r="B743" s="11">
        <v>731</v>
      </c>
      <c r="C743" s="12">
        <f t="shared" si="23"/>
        <v>10.868646725714051</v>
      </c>
      <c r="D743" s="12">
        <f t="shared" si="24"/>
        <v>3.4948805460750854</v>
      </c>
    </row>
    <row r="744" spans="2:4" ht="14.4" x14ac:dyDescent="0.2">
      <c r="B744" s="11">
        <v>732</v>
      </c>
      <c r="C744" s="12">
        <f t="shared" si="23"/>
        <v>10.898342103827874</v>
      </c>
      <c r="D744" s="12">
        <f t="shared" si="24"/>
        <v>3.506849315068493</v>
      </c>
    </row>
    <row r="745" spans="2:4" ht="14.4" x14ac:dyDescent="0.2">
      <c r="B745" s="11">
        <v>733</v>
      </c>
      <c r="C745" s="12">
        <f t="shared" si="23"/>
        <v>10.928139353078093</v>
      </c>
      <c r="D745" s="12">
        <f t="shared" si="24"/>
        <v>3.5189003436426116</v>
      </c>
    </row>
    <row r="746" spans="2:4" ht="14.4" x14ac:dyDescent="0.2">
      <c r="B746" s="11">
        <v>734</v>
      </c>
      <c r="C746" s="12">
        <f t="shared" si="23"/>
        <v>10.958039174817118</v>
      </c>
      <c r="D746" s="12">
        <f t="shared" si="24"/>
        <v>3.5310344827586206</v>
      </c>
    </row>
    <row r="747" spans="2:4" ht="14.4" x14ac:dyDescent="0.2">
      <c r="B747" s="11">
        <v>735</v>
      </c>
      <c r="C747" s="12">
        <f t="shared" si="23"/>
        <v>10.988042277665283</v>
      </c>
      <c r="D747" s="12">
        <f t="shared" si="24"/>
        <v>3.5432525951557095</v>
      </c>
    </row>
    <row r="748" spans="2:4" ht="14.4" x14ac:dyDescent="0.2">
      <c r="B748" s="11">
        <v>736</v>
      </c>
      <c r="C748" s="12">
        <f t="shared" si="23"/>
        <v>11.018149377611621</v>
      </c>
      <c r="D748" s="12">
        <f t="shared" si="24"/>
        <v>3.5555555555555554</v>
      </c>
    </row>
    <row r="749" spans="2:4" ht="14.4" x14ac:dyDescent="0.2">
      <c r="B749" s="11">
        <v>737</v>
      </c>
      <c r="C749" s="12">
        <f t="shared" ref="C749:C812" si="25">20*LOG(D749)</f>
        <v>11.048361198116393</v>
      </c>
      <c r="D749" s="12">
        <f t="shared" ref="D749:D812" si="26">1024/(1024-B749)</f>
        <v>3.5679442508710801</v>
      </c>
    </row>
    <row r="750" spans="2:4" ht="14.4" x14ac:dyDescent="0.2">
      <c r="B750" s="11">
        <v>738</v>
      </c>
      <c r="C750" s="12">
        <f t="shared" si="25"/>
        <v>11.07867847021538</v>
      </c>
      <c r="D750" s="12">
        <f t="shared" si="26"/>
        <v>3.5804195804195804</v>
      </c>
    </row>
    <row r="751" spans="2:4" ht="14.4" x14ac:dyDescent="0.2">
      <c r="B751" s="11">
        <v>739</v>
      </c>
      <c r="C751" s="12">
        <f t="shared" si="25"/>
        <v>11.109101932626036</v>
      </c>
      <c r="D751" s="12">
        <f t="shared" si="26"/>
        <v>3.5929824561403509</v>
      </c>
    </row>
    <row r="752" spans="2:4" ht="14.4" x14ac:dyDescent="0.2">
      <c r="B752" s="11">
        <v>740</v>
      </c>
      <c r="C752" s="12">
        <f t="shared" si="25"/>
        <v>11.139632331855484</v>
      </c>
      <c r="D752" s="12">
        <f t="shared" si="26"/>
        <v>3.6056338028169015</v>
      </c>
    </row>
    <row r="753" spans="2:4" ht="14.4" x14ac:dyDescent="0.2">
      <c r="B753" s="11">
        <v>741</v>
      </c>
      <c r="C753" s="12">
        <f t="shared" si="25"/>
        <v>11.170270422310434</v>
      </c>
      <c r="D753" s="12">
        <f t="shared" si="26"/>
        <v>3.6183745583038869</v>
      </c>
    </row>
    <row r="754" spans="2:4" ht="14.4" x14ac:dyDescent="0.2">
      <c r="B754" s="11">
        <v>742</v>
      </c>
      <c r="C754" s="12">
        <f t="shared" si="25"/>
        <v>11.201016966409016</v>
      </c>
      <c r="D754" s="12">
        <f t="shared" si="26"/>
        <v>3.6312056737588652</v>
      </c>
    </row>
    <row r="755" spans="2:4" ht="14.4" x14ac:dyDescent="0.2">
      <c r="B755" s="11">
        <v>743</v>
      </c>
      <c r="C755" s="12">
        <f t="shared" si="25"/>
        <v>11.23187273469464</v>
      </c>
      <c r="D755" s="12">
        <f t="shared" si="26"/>
        <v>3.6441281138790034</v>
      </c>
    </row>
    <row r="756" spans="2:4" ht="14.4" x14ac:dyDescent="0.2">
      <c r="B756" s="11">
        <v>744</v>
      </c>
      <c r="C756" s="12">
        <f t="shared" si="25"/>
        <v>11.262838505951855</v>
      </c>
      <c r="D756" s="12">
        <f t="shared" si="26"/>
        <v>3.657142857142857</v>
      </c>
    </row>
    <row r="757" spans="2:4" ht="14.4" x14ac:dyDescent="0.2">
      <c r="B757" s="11">
        <v>745</v>
      </c>
      <c r="C757" s="12">
        <f t="shared" si="25"/>
        <v>11.293915067324287</v>
      </c>
      <c r="D757" s="12">
        <f t="shared" si="26"/>
        <v>3.6702508960573477</v>
      </c>
    </row>
    <row r="758" spans="2:4" ht="14.4" x14ac:dyDescent="0.2">
      <c r="B758" s="11">
        <v>746</v>
      </c>
      <c r="C758" s="12">
        <f t="shared" si="25"/>
        <v>11.325103214434712</v>
      </c>
      <c r="D758" s="12">
        <f t="shared" si="26"/>
        <v>3.6834532374100721</v>
      </c>
    </row>
    <row r="759" spans="2:4" ht="14.4" x14ac:dyDescent="0.2">
      <c r="B759" s="11">
        <v>747</v>
      </c>
      <c r="C759" s="12">
        <f t="shared" si="25"/>
        <v>11.356403751507269</v>
      </c>
      <c r="D759" s="12">
        <f t="shared" si="26"/>
        <v>3.6967509025270759</v>
      </c>
    </row>
    <row r="760" spans="2:4" ht="14.4" x14ac:dyDescent="0.2">
      <c r="B760" s="11">
        <v>748</v>
      </c>
      <c r="C760" s="12">
        <f t="shared" si="25"/>
        <v>11.387817491491885</v>
      </c>
      <c r="D760" s="12">
        <f t="shared" si="26"/>
        <v>3.7101449275362319</v>
      </c>
    </row>
    <row r="761" spans="2:4" ht="14.4" x14ac:dyDescent="0.2">
      <c r="B761" s="11">
        <v>749</v>
      </c>
      <c r="C761" s="12">
        <f t="shared" si="25"/>
        <v>11.419345256190987</v>
      </c>
      <c r="D761" s="12">
        <f t="shared" si="26"/>
        <v>3.7236363636363636</v>
      </c>
    </row>
    <row r="762" spans="2:4" ht="14.4" x14ac:dyDescent="0.2">
      <c r="B762" s="11">
        <v>750</v>
      </c>
      <c r="C762" s="12">
        <f t="shared" si="25"/>
        <v>11.450987876388478</v>
      </c>
      <c r="D762" s="12">
        <f t="shared" si="26"/>
        <v>3.7372262773722627</v>
      </c>
    </row>
    <row r="763" spans="2:4" ht="14.4" x14ac:dyDescent="0.2">
      <c r="B763" s="11">
        <v>751</v>
      </c>
      <c r="C763" s="12">
        <f t="shared" si="25"/>
        <v>11.48274619198112</v>
      </c>
      <c r="D763" s="12">
        <f t="shared" si="26"/>
        <v>3.7509157509157509</v>
      </c>
    </row>
    <row r="764" spans="2:4" ht="14.4" x14ac:dyDescent="0.2">
      <c r="B764" s="11">
        <v>752</v>
      </c>
      <c r="C764" s="12">
        <f t="shared" si="25"/>
        <v>11.514621052112265</v>
      </c>
      <c r="D764" s="12">
        <f t="shared" si="26"/>
        <v>3.7647058823529411</v>
      </c>
    </row>
    <row r="765" spans="2:4" ht="14.4" x14ac:dyDescent="0.2">
      <c r="B765" s="11">
        <v>753</v>
      </c>
      <c r="C765" s="12">
        <f t="shared" si="25"/>
        <v>11.546613315308125</v>
      </c>
      <c r="D765" s="12">
        <f t="shared" si="26"/>
        <v>3.7785977859778597</v>
      </c>
    </row>
    <row r="766" spans="2:4" ht="14.4" x14ac:dyDescent="0.2">
      <c r="B766" s="11">
        <v>754</v>
      </c>
      <c r="C766" s="12">
        <f t="shared" si="25"/>
        <v>11.578723849616493</v>
      </c>
      <c r="D766" s="12">
        <f t="shared" si="26"/>
        <v>3.7925925925925927</v>
      </c>
    </row>
    <row r="767" spans="2:4" ht="14.4" x14ac:dyDescent="0.2">
      <c r="B767" s="11">
        <v>755</v>
      </c>
      <c r="C767" s="12">
        <f t="shared" si="25"/>
        <v>11.610953532748079</v>
      </c>
      <c r="D767" s="12">
        <f t="shared" si="26"/>
        <v>3.8066914498141262</v>
      </c>
    </row>
    <row r="768" spans="2:4" ht="14.4" x14ac:dyDescent="0.2">
      <c r="B768" s="11">
        <v>756</v>
      </c>
      <c r="C768" s="12">
        <f t="shared" si="25"/>
        <v>11.643303252220463</v>
      </c>
      <c r="D768" s="12">
        <f t="shared" si="26"/>
        <v>3.8208955223880596</v>
      </c>
    </row>
    <row r="769" spans="2:4" ht="14.4" x14ac:dyDescent="0.2">
      <c r="B769" s="11">
        <v>757</v>
      </c>
      <c r="C769" s="12">
        <f t="shared" si="25"/>
        <v>11.675773905504734</v>
      </c>
      <c r="D769" s="12">
        <f t="shared" si="26"/>
        <v>3.8352059925093633</v>
      </c>
    </row>
    <row r="770" spans="2:4" ht="14.4" x14ac:dyDescent="0.2">
      <c r="B770" s="11">
        <v>758</v>
      </c>
      <c r="C770" s="12">
        <f t="shared" si="25"/>
        <v>11.708366400174899</v>
      </c>
      <c r="D770" s="12">
        <f t="shared" si="26"/>
        <v>3.8496240601503757</v>
      </c>
    </row>
    <row r="771" spans="2:4" ht="14.4" x14ac:dyDescent="0.2">
      <c r="B771" s="11">
        <v>759</v>
      </c>
      <c r="C771" s="12">
        <f t="shared" si="25"/>
        <v>11.741081654060082</v>
      </c>
      <c r="D771" s="12">
        <f t="shared" si="26"/>
        <v>3.8641509433962264</v>
      </c>
    </row>
    <row r="772" spans="2:4" ht="14.4" x14ac:dyDescent="0.2">
      <c r="B772" s="11">
        <v>760</v>
      </c>
      <c r="C772" s="12">
        <f t="shared" si="25"/>
        <v>11.773920595399618</v>
      </c>
      <c r="D772" s="12">
        <f t="shared" si="26"/>
        <v>3.8787878787878789</v>
      </c>
    </row>
    <row r="773" spans="2:4" ht="14.4" x14ac:dyDescent="0.2">
      <c r="B773" s="11">
        <v>761</v>
      </c>
      <c r="C773" s="12">
        <f t="shared" si="25"/>
        <v>11.806884163001081</v>
      </c>
      <c r="D773" s="12">
        <f t="shared" si="26"/>
        <v>3.8935361216730038</v>
      </c>
    </row>
    <row r="774" spans="2:4" ht="14.4" x14ac:dyDescent="0.2">
      <c r="B774" s="11">
        <v>762</v>
      </c>
      <c r="C774" s="12">
        <f t="shared" si="25"/>
        <v>11.83997330640133</v>
      </c>
      <c r="D774" s="12">
        <f t="shared" si="26"/>
        <v>3.9083969465648853</v>
      </c>
    </row>
    <row r="775" spans="2:4" ht="14.4" x14ac:dyDescent="0.2">
      <c r="B775" s="11">
        <v>763</v>
      </c>
      <c r="C775" s="12">
        <f t="shared" si="25"/>
        <v>11.873188986030618</v>
      </c>
      <c r="D775" s="12">
        <f t="shared" si="26"/>
        <v>3.9233716475095783</v>
      </c>
    </row>
    <row r="776" spans="2:4" ht="14.4" x14ac:dyDescent="0.2">
      <c r="B776" s="11">
        <v>764</v>
      </c>
      <c r="C776" s="12">
        <f t="shared" si="25"/>
        <v>11.90653217337988</v>
      </c>
      <c r="D776" s="12">
        <f t="shared" si="26"/>
        <v>3.9384615384615387</v>
      </c>
    </row>
    <row r="777" spans="2:4" ht="14.4" x14ac:dyDescent="0.2">
      <c r="B777" s="11">
        <v>765</v>
      </c>
      <c r="C777" s="12">
        <f t="shared" si="25"/>
        <v>11.940003851171204</v>
      </c>
      <c r="D777" s="12">
        <f t="shared" si="26"/>
        <v>3.9536679536679538</v>
      </c>
    </row>
    <row r="778" spans="2:4" ht="14.4" x14ac:dyDescent="0.2">
      <c r="B778" s="11">
        <v>766</v>
      </c>
      <c r="C778" s="12">
        <f t="shared" si="25"/>
        <v>11.973605013531635</v>
      </c>
      <c r="D778" s="12">
        <f t="shared" si="26"/>
        <v>3.9689922480620154</v>
      </c>
    </row>
    <row r="779" spans="2:4" ht="14.4" x14ac:dyDescent="0.2">
      <c r="B779" s="11">
        <v>767</v>
      </c>
      <c r="C779" s="12">
        <f t="shared" si="25"/>
        <v>12.007336666170348</v>
      </c>
      <c r="D779" s="12">
        <f t="shared" si="26"/>
        <v>3.9844357976653697</v>
      </c>
    </row>
    <row r="780" spans="2:4" ht="14.4" x14ac:dyDescent="0.2">
      <c r="B780" s="11">
        <v>768</v>
      </c>
      <c r="C780" s="12">
        <f t="shared" si="25"/>
        <v>12.041199826559248</v>
      </c>
      <c r="D780" s="12">
        <f t="shared" si="26"/>
        <v>4</v>
      </c>
    </row>
    <row r="781" spans="2:4" ht="14.4" x14ac:dyDescent="0.2">
      <c r="B781" s="11">
        <v>769</v>
      </c>
      <c r="C781" s="12">
        <f t="shared" si="25"/>
        <v>12.075195524117134</v>
      </c>
      <c r="D781" s="12">
        <f t="shared" si="26"/>
        <v>4.0156862745098039</v>
      </c>
    </row>
    <row r="782" spans="2:4" ht="14.4" x14ac:dyDescent="0.2">
      <c r="B782" s="11">
        <v>770</v>
      </c>
      <c r="C782" s="12">
        <f t="shared" si="25"/>
        <v>12.109324800397479</v>
      </c>
      <c r="D782" s="12">
        <f t="shared" si="26"/>
        <v>4.0314960629921259</v>
      </c>
    </row>
    <row r="783" spans="2:4" ht="14.4" x14ac:dyDescent="0.2">
      <c r="B783" s="11">
        <v>771</v>
      </c>
      <c r="C783" s="12">
        <f t="shared" si="25"/>
        <v>12.14358870927988</v>
      </c>
      <c r="D783" s="12">
        <f t="shared" si="26"/>
        <v>4.0474308300395254</v>
      </c>
    </row>
    <row r="784" spans="2:4" ht="14.4" x14ac:dyDescent="0.2">
      <c r="B784" s="11">
        <v>772</v>
      </c>
      <c r="C784" s="12">
        <f t="shared" si="25"/>
        <v>12.177988317165356</v>
      </c>
      <c r="D784" s="12">
        <f t="shared" si="26"/>
        <v>4.0634920634920633</v>
      </c>
    </row>
    <row r="785" spans="2:4" ht="14.4" x14ac:dyDescent="0.2">
      <c r="B785" s="11">
        <v>773</v>
      </c>
      <c r="C785" s="12">
        <f t="shared" si="25"/>
        <v>12.212524703175475</v>
      </c>
      <c r="D785" s="12">
        <f t="shared" si="26"/>
        <v>4.0796812749003983</v>
      </c>
    </row>
    <row r="786" spans="2:4" ht="14.4" x14ac:dyDescent="0.2">
      <c r="B786" s="11">
        <v>774</v>
      </c>
      <c r="C786" s="12">
        <f t="shared" si="25"/>
        <v>12.247198959355487</v>
      </c>
      <c r="D786" s="12">
        <f t="shared" si="26"/>
        <v>4.0960000000000001</v>
      </c>
    </row>
    <row r="787" spans="2:4" ht="14.4" x14ac:dyDescent="0.2">
      <c r="B787" s="11">
        <v>775</v>
      </c>
      <c r="C787" s="12">
        <f t="shared" si="25"/>
        <v>12.28201219088151</v>
      </c>
      <c r="D787" s="12">
        <f t="shared" si="26"/>
        <v>4.1124497991967868</v>
      </c>
    </row>
    <row r="788" spans="2:4" ht="14.4" x14ac:dyDescent="0.2">
      <c r="B788" s="11">
        <v>776</v>
      </c>
      <c r="C788" s="12">
        <f t="shared" si="25"/>
        <v>12.316965516271914</v>
      </c>
      <c r="D788" s="12">
        <f t="shared" si="26"/>
        <v>4.129032258064516</v>
      </c>
    </row>
    <row r="789" spans="2:4" ht="14.4" x14ac:dyDescent="0.2">
      <c r="B789" s="11">
        <v>777</v>
      </c>
      <c r="C789" s="12">
        <f t="shared" si="25"/>
        <v>12.352060067602924</v>
      </c>
      <c r="D789" s="12">
        <f t="shared" si="26"/>
        <v>4.1457489878542511</v>
      </c>
    </row>
    <row r="790" spans="2:4" ht="14.4" x14ac:dyDescent="0.2">
      <c r="B790" s="11">
        <v>778</v>
      </c>
      <c r="C790" s="12">
        <f t="shared" si="25"/>
        <v>12.387296990728657</v>
      </c>
      <c r="D790" s="12">
        <f t="shared" si="26"/>
        <v>4.1626016260162606</v>
      </c>
    </row>
    <row r="791" spans="2:4" ht="14.4" x14ac:dyDescent="0.2">
      <c r="B791" s="11">
        <v>779</v>
      </c>
      <c r="C791" s="12">
        <f t="shared" si="25"/>
        <v>12.42267744550559</v>
      </c>
      <c r="D791" s="12">
        <f t="shared" si="26"/>
        <v>4.1795918367346943</v>
      </c>
    </row>
    <row r="792" spans="2:4" ht="14.4" x14ac:dyDescent="0.2">
      <c r="B792" s="11">
        <v>780</v>
      </c>
      <c r="C792" s="12">
        <f t="shared" si="25"/>
        <v>12.458202606021651</v>
      </c>
      <c r="D792" s="12">
        <f t="shared" si="26"/>
        <v>4.1967213114754101</v>
      </c>
    </row>
    <row r="793" spans="2:4" ht="14.4" x14ac:dyDescent="0.2">
      <c r="B793" s="11">
        <v>781</v>
      </c>
      <c r="C793" s="12">
        <f t="shared" si="25"/>
        <v>12.493873660829994</v>
      </c>
      <c r="D793" s="12">
        <f t="shared" si="26"/>
        <v>4.2139917695473255</v>
      </c>
    </row>
    <row r="794" spans="2:4" ht="14.4" x14ac:dyDescent="0.2">
      <c r="B794" s="11">
        <v>782</v>
      </c>
      <c r="C794" s="12">
        <f t="shared" si="25"/>
        <v>12.529691813187613</v>
      </c>
      <c r="D794" s="12">
        <f t="shared" si="26"/>
        <v>4.2314049586776861</v>
      </c>
    </row>
    <row r="795" spans="2:4" ht="14.4" x14ac:dyDescent="0.2">
      <c r="B795" s="11">
        <v>783</v>
      </c>
      <c r="C795" s="12">
        <f t="shared" si="25"/>
        <v>12.56565828129887</v>
      </c>
      <c r="D795" s="12">
        <f t="shared" si="26"/>
        <v>4.2489626556016598</v>
      </c>
    </row>
    <row r="796" spans="2:4" ht="14.4" x14ac:dyDescent="0.2">
      <c r="B796" s="11">
        <v>784</v>
      </c>
      <c r="C796" s="12">
        <f t="shared" si="25"/>
        <v>12.60177429856412</v>
      </c>
      <c r="D796" s="12">
        <f t="shared" si="26"/>
        <v>4.2666666666666666</v>
      </c>
    </row>
    <row r="797" spans="2:4" ht="14.4" x14ac:dyDescent="0.2">
      <c r="B797" s="11">
        <v>785</v>
      </c>
      <c r="C797" s="12">
        <f t="shared" si="25"/>
        <v>12.638041113833484</v>
      </c>
      <c r="D797" s="12">
        <f t="shared" si="26"/>
        <v>4.2845188284518825</v>
      </c>
    </row>
    <row r="798" spans="2:4" ht="14.4" x14ac:dyDescent="0.2">
      <c r="B798" s="11">
        <v>786</v>
      </c>
      <c r="C798" s="12">
        <f t="shared" si="25"/>
        <v>12.674459991666001</v>
      </c>
      <c r="D798" s="12">
        <f t="shared" si="26"/>
        <v>4.3025210084033612</v>
      </c>
    </row>
    <row r="799" spans="2:4" ht="14.4" x14ac:dyDescent="0.2">
      <c r="B799" s="11">
        <v>787</v>
      </c>
      <c r="C799" s="12">
        <f t="shared" si="25"/>
        <v>12.71103221259416</v>
      </c>
      <c r="D799" s="12">
        <f t="shared" si="26"/>
        <v>4.3206751054852317</v>
      </c>
    </row>
    <row r="800" spans="2:4" ht="14.4" x14ac:dyDescent="0.2">
      <c r="B800" s="11">
        <v>788</v>
      </c>
      <c r="C800" s="12">
        <f t="shared" si="25"/>
        <v>12.747759073394107</v>
      </c>
      <c r="D800" s="12">
        <f t="shared" si="26"/>
        <v>4.3389830508474576</v>
      </c>
    </row>
    <row r="801" spans="2:4" ht="14.4" x14ac:dyDescent="0.2">
      <c r="B801" s="11">
        <v>789</v>
      </c>
      <c r="C801" s="12">
        <f t="shared" si="25"/>
        <v>12.784641887361515</v>
      </c>
      <c r="D801" s="12">
        <f t="shared" si="26"/>
        <v>4.3574468085106384</v>
      </c>
    </row>
    <row r="802" spans="2:4" ht="14.4" x14ac:dyDescent="0.2">
      <c r="B802" s="11">
        <v>790</v>
      </c>
      <c r="C802" s="12">
        <f t="shared" si="25"/>
        <v>12.821681984593383</v>
      </c>
      <c r="D802" s="12">
        <f t="shared" si="26"/>
        <v>4.3760683760683765</v>
      </c>
    </row>
    <row r="803" spans="2:4" ht="14.4" x14ac:dyDescent="0.2">
      <c r="B803" s="11">
        <v>791</v>
      </c>
      <c r="C803" s="12">
        <f t="shared" si="25"/>
        <v>12.858880712275859</v>
      </c>
      <c r="D803" s="12">
        <f t="shared" si="26"/>
        <v>4.3948497854077253</v>
      </c>
    </row>
    <row r="804" spans="2:4" ht="14.4" x14ac:dyDescent="0.2">
      <c r="B804" s="11">
        <v>792</v>
      </c>
      <c r="C804" s="12">
        <f t="shared" si="25"/>
        <v>12.896239434978245</v>
      </c>
      <c r="D804" s="12">
        <f t="shared" si="26"/>
        <v>4.4137931034482758</v>
      </c>
    </row>
    <row r="805" spans="2:4" ht="14.4" x14ac:dyDescent="0.2">
      <c r="B805" s="11">
        <v>793</v>
      </c>
      <c r="C805" s="12">
        <f t="shared" si="25"/>
        <v>12.933759534953353</v>
      </c>
      <c r="D805" s="12">
        <f t="shared" si="26"/>
        <v>4.4329004329004329</v>
      </c>
    </row>
    <row r="806" spans="2:4" ht="14.4" x14ac:dyDescent="0.2">
      <c r="B806" s="11">
        <v>794</v>
      </c>
      <c r="C806" s="12">
        <f t="shared" si="25"/>
        <v>12.971442412444381</v>
      </c>
      <c r="D806" s="12">
        <f t="shared" si="26"/>
        <v>4.4521739130434783</v>
      </c>
    </row>
    <row r="807" spans="2:4" ht="14.4" x14ac:dyDescent="0.2">
      <c r="B807" s="11">
        <v>795</v>
      </c>
      <c r="C807" s="12">
        <f t="shared" si="25"/>
        <v>13.00928948599848</v>
      </c>
      <c r="D807" s="12">
        <f t="shared" si="26"/>
        <v>4.4716157205240172</v>
      </c>
    </row>
    <row r="808" spans="2:4" ht="14.4" x14ac:dyDescent="0.2">
      <c r="B808" s="11">
        <v>796</v>
      </c>
      <c r="C808" s="12">
        <f t="shared" si="25"/>
        <v>13.047302192787162</v>
      </c>
      <c r="D808" s="12">
        <f t="shared" si="26"/>
        <v>4.4912280701754383</v>
      </c>
    </row>
    <row r="809" spans="2:4" ht="14.4" x14ac:dyDescent="0.2">
      <c r="B809" s="11">
        <v>797</v>
      </c>
      <c r="C809" s="12">
        <f t="shared" si="25"/>
        <v>13.085481988933784</v>
      </c>
      <c r="D809" s="12">
        <f t="shared" si="26"/>
        <v>4.5110132158590313</v>
      </c>
    </row>
    <row r="810" spans="2:4" ht="14.4" x14ac:dyDescent="0.2">
      <c r="B810" s="11">
        <v>798</v>
      </c>
      <c r="C810" s="12">
        <f t="shared" si="25"/>
        <v>13.12383034984822</v>
      </c>
      <c r="D810" s="12">
        <f t="shared" si="26"/>
        <v>4.5309734513274336</v>
      </c>
    </row>
    <row r="811" spans="2:4" ht="14.4" x14ac:dyDescent="0.2">
      <c r="B811" s="11">
        <v>799</v>
      </c>
      <c r="C811" s="12">
        <f t="shared" si="25"/>
        <v>13.16234877056899</v>
      </c>
      <c r="D811" s="12">
        <f t="shared" si="26"/>
        <v>4.5511111111111111</v>
      </c>
    </row>
    <row r="812" spans="2:4" ht="14.4" x14ac:dyDescent="0.2">
      <c r="B812" s="11">
        <v>800</v>
      </c>
      <c r="C812" s="12">
        <f t="shared" si="25"/>
        <v>13.201038766112983</v>
      </c>
      <c r="D812" s="12">
        <f t="shared" si="26"/>
        <v>4.5714285714285712</v>
      </c>
    </row>
    <row r="813" spans="2:4" ht="14.4" x14ac:dyDescent="0.2">
      <c r="B813" s="11">
        <v>801</v>
      </c>
      <c r="C813" s="12">
        <f t="shared" ref="C813:C876" si="27">20*LOG(D813)</f>
        <v>13.239901871833027</v>
      </c>
      <c r="D813" s="12">
        <f t="shared" ref="D813:D876" si="28">1024/(1024-B813)</f>
        <v>4.5919282511210762</v>
      </c>
    </row>
    <row r="814" spans="2:4" ht="14.4" x14ac:dyDescent="0.2">
      <c r="B814" s="11">
        <v>802</v>
      </c>
      <c r="C814" s="12">
        <f t="shared" si="27"/>
        <v>13.278939643783467</v>
      </c>
      <c r="D814" s="12">
        <f t="shared" si="28"/>
        <v>4.6126126126126126</v>
      </c>
    </row>
    <row r="815" spans="2:4" ht="14.4" x14ac:dyDescent="0.2">
      <c r="B815" s="11">
        <v>803</v>
      </c>
      <c r="C815" s="12">
        <f t="shared" si="27"/>
        <v>13.318153659094026</v>
      </c>
      <c r="D815" s="12">
        <f t="shared" si="28"/>
        <v>4.633484162895928</v>
      </c>
    </row>
    <row r="816" spans="2:4" ht="14.4" x14ac:dyDescent="0.2">
      <c r="B816" s="11">
        <v>804</v>
      </c>
      <c r="C816" s="12">
        <f t="shared" si="27"/>
        <v>13.357545516352115</v>
      </c>
      <c r="D816" s="12">
        <f t="shared" si="28"/>
        <v>4.6545454545454543</v>
      </c>
    </row>
    <row r="817" spans="2:4" ht="14.4" x14ac:dyDescent="0.2">
      <c r="B817" s="11">
        <v>805</v>
      </c>
      <c r="C817" s="12">
        <f t="shared" si="27"/>
        <v>13.397116835993872</v>
      </c>
      <c r="D817" s="12">
        <f t="shared" si="28"/>
        <v>4.6757990867579906</v>
      </c>
    </row>
    <row r="818" spans="2:4" ht="14.4" x14ac:dyDescent="0.2">
      <c r="B818" s="11">
        <v>806</v>
      </c>
      <c r="C818" s="12">
        <f t="shared" si="27"/>
        <v>13.436869260704142</v>
      </c>
      <c r="D818" s="12">
        <f t="shared" si="28"/>
        <v>4.6972477064220186</v>
      </c>
    </row>
    <row r="819" spans="2:4" ht="14.4" x14ac:dyDescent="0.2">
      <c r="B819" s="11">
        <v>807</v>
      </c>
      <c r="C819" s="12">
        <f t="shared" si="27"/>
        <v>13.476804455825649</v>
      </c>
      <c r="D819" s="12">
        <f t="shared" si="28"/>
        <v>4.7188940092165899</v>
      </c>
    </row>
    <row r="820" spans="2:4" ht="14.4" x14ac:dyDescent="0.2">
      <c r="B820" s="11">
        <v>808</v>
      </c>
      <c r="C820" s="12">
        <f t="shared" si="27"/>
        <v>13.516924109777621</v>
      </c>
      <c r="D820" s="12">
        <f t="shared" si="28"/>
        <v>4.7407407407407405</v>
      </c>
    </row>
    <row r="821" spans="2:4" ht="14.4" x14ac:dyDescent="0.2">
      <c r="B821" s="11">
        <v>809</v>
      </c>
      <c r="C821" s="12">
        <f t="shared" si="27"/>
        <v>13.557229934484132</v>
      </c>
      <c r="D821" s="12">
        <f t="shared" si="28"/>
        <v>4.7627906976744185</v>
      </c>
    </row>
    <row r="822" spans="2:4" ht="14.4" x14ac:dyDescent="0.2">
      <c r="B822" s="11">
        <v>810</v>
      </c>
      <c r="C822" s="12">
        <f t="shared" si="27"/>
        <v>13.597723665812422</v>
      </c>
      <c r="D822" s="12">
        <f t="shared" si="28"/>
        <v>4.7850467289719623</v>
      </c>
    </row>
    <row r="823" spans="2:4" ht="14.4" x14ac:dyDescent="0.2">
      <c r="B823" s="11">
        <v>811</v>
      </c>
      <c r="C823" s="12">
        <f t="shared" si="27"/>
        <v>13.638407064021486</v>
      </c>
      <c r="D823" s="12">
        <f t="shared" si="28"/>
        <v>4.807511737089202</v>
      </c>
    </row>
    <row r="824" spans="2:4" ht="14.4" x14ac:dyDescent="0.2">
      <c r="B824" s="11">
        <v>812</v>
      </c>
      <c r="C824" s="12">
        <f t="shared" si="27"/>
        <v>13.67928191422121</v>
      </c>
      <c r="D824" s="12">
        <f t="shared" si="28"/>
        <v>4.8301886792452828</v>
      </c>
    </row>
    <row r="825" spans="2:4" ht="14.4" x14ac:dyDescent="0.2">
      <c r="B825" s="11">
        <v>813</v>
      </c>
      <c r="C825" s="12">
        <f t="shared" si="27"/>
        <v>13.720350026842388</v>
      </c>
      <c r="D825" s="12">
        <f t="shared" si="28"/>
        <v>4.8530805687203795</v>
      </c>
    </row>
    <row r="826" spans="2:4" ht="14.4" x14ac:dyDescent="0.2">
      <c r="B826" s="11">
        <v>814</v>
      </c>
      <c r="C826" s="12">
        <f t="shared" si="27"/>
        <v>13.761613238117853</v>
      </c>
      <c r="D826" s="12">
        <f t="shared" si="28"/>
        <v>4.8761904761904766</v>
      </c>
    </row>
    <row r="827" spans="2:4" ht="14.4" x14ac:dyDescent="0.2">
      <c r="B827" s="11">
        <v>815</v>
      </c>
      <c r="C827" s="12">
        <f t="shared" si="27"/>
        <v>13.803073410575159</v>
      </c>
      <c r="D827" s="12">
        <f t="shared" si="28"/>
        <v>4.8995215311004783</v>
      </c>
    </row>
    <row r="828" spans="2:4" ht="14.4" x14ac:dyDescent="0.2">
      <c r="B828" s="11">
        <v>816</v>
      </c>
      <c r="C828" s="12">
        <f t="shared" si="27"/>
        <v>13.84473243354101</v>
      </c>
      <c r="D828" s="12">
        <f t="shared" si="28"/>
        <v>4.9230769230769234</v>
      </c>
    </row>
    <row r="829" spans="2:4" ht="14.4" x14ac:dyDescent="0.2">
      <c r="B829" s="11">
        <v>817</v>
      </c>
      <c r="C829" s="12">
        <f t="shared" si="27"/>
        <v>13.886592223657884</v>
      </c>
      <c r="D829" s="12">
        <f t="shared" si="28"/>
        <v>4.9468599033816423</v>
      </c>
    </row>
    <row r="830" spans="2:4" ht="14.4" x14ac:dyDescent="0.2">
      <c r="B830" s="11">
        <v>818</v>
      </c>
      <c r="C830" s="12">
        <f t="shared" si="27"/>
        <v>13.928654725413169</v>
      </c>
      <c r="D830" s="12">
        <f t="shared" si="28"/>
        <v>4.9708737864077666</v>
      </c>
    </row>
    <row r="831" spans="2:4" ht="14.4" x14ac:dyDescent="0.2">
      <c r="B831" s="11">
        <v>819</v>
      </c>
      <c r="C831" s="12">
        <f t="shared" si="27"/>
        <v>13.970921911681152</v>
      </c>
      <c r="D831" s="12">
        <f t="shared" si="28"/>
        <v>4.9951219512195122</v>
      </c>
    </row>
    <row r="832" spans="2:4" ht="14.4" x14ac:dyDescent="0.2">
      <c r="B832" s="11">
        <v>820</v>
      </c>
      <c r="C832" s="12">
        <f t="shared" si="27"/>
        <v>14.013395784278265</v>
      </c>
      <c r="D832" s="12">
        <f t="shared" si="28"/>
        <v>5.0196078431372548</v>
      </c>
    </row>
    <row r="833" spans="2:4" ht="14.4" x14ac:dyDescent="0.2">
      <c r="B833" s="11">
        <v>821</v>
      </c>
      <c r="C833" s="12">
        <f t="shared" si="27"/>
        <v>14.056078374531982</v>
      </c>
      <c r="D833" s="12">
        <f t="shared" si="28"/>
        <v>5.0443349753694582</v>
      </c>
    </row>
    <row r="834" spans="2:4" ht="14.4" x14ac:dyDescent="0.2">
      <c r="B834" s="11">
        <v>822</v>
      </c>
      <c r="C834" s="12">
        <f t="shared" si="27"/>
        <v>14.098971743863764</v>
      </c>
      <c r="D834" s="12">
        <f t="shared" si="28"/>
        <v>5.0693069306930694</v>
      </c>
    </row>
    <row r="835" spans="2:4" ht="14.4" x14ac:dyDescent="0.2">
      <c r="B835" s="11">
        <v>823</v>
      </c>
      <c r="C835" s="12">
        <f t="shared" si="27"/>
        <v>14.142077984386461</v>
      </c>
      <c r="D835" s="12">
        <f t="shared" si="28"/>
        <v>5.0945273631840795</v>
      </c>
    </row>
    <row r="836" spans="2:4" ht="14.4" x14ac:dyDescent="0.2">
      <c r="B836" s="11">
        <v>824</v>
      </c>
      <c r="C836" s="12">
        <f t="shared" si="27"/>
        <v>14.185399219516615</v>
      </c>
      <c r="D836" s="12">
        <f t="shared" si="28"/>
        <v>5.12</v>
      </c>
    </row>
    <row r="837" spans="2:4" ht="14.4" x14ac:dyDescent="0.2">
      <c r="B837" s="11">
        <v>825</v>
      </c>
      <c r="C837" s="12">
        <f t="shared" si="27"/>
        <v>14.228937604602105</v>
      </c>
      <c r="D837" s="12">
        <f t="shared" si="28"/>
        <v>5.1457286432160805</v>
      </c>
    </row>
    <row r="838" spans="2:4" ht="14.4" x14ac:dyDescent="0.2">
      <c r="B838" s="11">
        <v>826</v>
      </c>
      <c r="C838" s="12">
        <f t="shared" si="27"/>
        <v>14.272695327565616</v>
      </c>
      <c r="D838" s="12">
        <f t="shared" si="28"/>
        <v>5.1717171717171722</v>
      </c>
    </row>
    <row r="839" spans="2:4" ht="14.4" x14ac:dyDescent="0.2">
      <c r="B839" s="11">
        <v>827</v>
      </c>
      <c r="C839" s="12">
        <f t="shared" si="27"/>
        <v>14.31667460956438</v>
      </c>
      <c r="D839" s="12">
        <f t="shared" si="28"/>
        <v>5.1979695431472077</v>
      </c>
    </row>
    <row r="840" spans="2:4" ht="14.4" x14ac:dyDescent="0.2">
      <c r="B840" s="11">
        <v>828</v>
      </c>
      <c r="C840" s="12">
        <f t="shared" si="27"/>
        <v>14.360877705666717</v>
      </c>
      <c r="D840" s="12">
        <f t="shared" si="28"/>
        <v>5.2244897959183669</v>
      </c>
    </row>
    <row r="841" spans="2:4" ht="14.4" x14ac:dyDescent="0.2">
      <c r="B841" s="11">
        <v>829</v>
      </c>
      <c r="C841" s="12">
        <f t="shared" si="27"/>
        <v>14.405306905545878</v>
      </c>
      <c r="D841" s="12">
        <f t="shared" si="28"/>
        <v>5.2512820512820513</v>
      </c>
    </row>
    <row r="842" spans="2:4" ht="14.4" x14ac:dyDescent="0.2">
      <c r="B842" s="11">
        <v>830</v>
      </c>
      <c r="C842" s="12">
        <f t="shared" si="27"/>
        <v>14.449964534191718</v>
      </c>
      <c r="D842" s="12">
        <f t="shared" si="28"/>
        <v>5.2783505154639174</v>
      </c>
    </row>
    <row r="843" spans="2:4" ht="14.4" x14ac:dyDescent="0.2">
      <c r="B843" s="11">
        <v>831</v>
      </c>
      <c r="C843" s="12">
        <f t="shared" si="27"/>
        <v>14.494852952640764</v>
      </c>
      <c r="D843" s="12">
        <f t="shared" si="28"/>
        <v>5.3056994818652852</v>
      </c>
    </row>
    <row r="844" spans="2:4" ht="14.4" x14ac:dyDescent="0.2">
      <c r="B844" s="11">
        <v>832</v>
      </c>
      <c r="C844" s="12">
        <f t="shared" si="27"/>
        <v>14.539974558725246</v>
      </c>
      <c r="D844" s="12">
        <f t="shared" si="28"/>
        <v>5.333333333333333</v>
      </c>
    </row>
    <row r="845" spans="2:4" ht="14.4" x14ac:dyDescent="0.2">
      <c r="B845" s="11">
        <v>833</v>
      </c>
      <c r="C845" s="12">
        <f t="shared" si="27"/>
        <v>14.585331787841689</v>
      </c>
      <c r="D845" s="12">
        <f t="shared" si="28"/>
        <v>5.3612565445026181</v>
      </c>
    </row>
    <row r="846" spans="2:4" ht="14.4" x14ac:dyDescent="0.2">
      <c r="B846" s="11">
        <v>834</v>
      </c>
      <c r="C846" s="12">
        <f t="shared" si="27"/>
        <v>14.630927113739659</v>
      </c>
      <c r="D846" s="12">
        <f t="shared" si="28"/>
        <v>5.3894736842105262</v>
      </c>
    </row>
    <row r="847" spans="2:4" ht="14.4" x14ac:dyDescent="0.2">
      <c r="B847" s="11">
        <v>835</v>
      </c>
      <c r="C847" s="12">
        <f t="shared" si="27"/>
        <v>14.676763049331356</v>
      </c>
      <c r="D847" s="12">
        <f t="shared" si="28"/>
        <v>5.4179894179894177</v>
      </c>
    </row>
    <row r="848" spans="2:4" ht="14.4" x14ac:dyDescent="0.2">
      <c r="B848" s="11">
        <v>836</v>
      </c>
      <c r="C848" s="12">
        <f t="shared" si="27"/>
        <v>14.722842147522641</v>
      </c>
      <c r="D848" s="12">
        <f t="shared" si="28"/>
        <v>5.4468085106382977</v>
      </c>
    </row>
    <row r="849" spans="2:4" ht="14.4" x14ac:dyDescent="0.2">
      <c r="B849" s="11">
        <v>837</v>
      </c>
      <c r="C849" s="12">
        <f t="shared" si="27"/>
        <v>14.76916700206626</v>
      </c>
      <c r="D849" s="12">
        <f t="shared" si="28"/>
        <v>5.475935828877005</v>
      </c>
    </row>
    <row r="850" spans="2:4" ht="14.4" x14ac:dyDescent="0.2">
      <c r="B850" s="11">
        <v>838</v>
      </c>
      <c r="C850" s="12">
        <f t="shared" si="27"/>
        <v>14.815740248437914</v>
      </c>
      <c r="D850" s="12">
        <f t="shared" si="28"/>
        <v>5.5053763440860219</v>
      </c>
    </row>
    <row r="851" spans="2:4" ht="14.4" x14ac:dyDescent="0.2">
      <c r="B851" s="11">
        <v>839</v>
      </c>
      <c r="C851" s="12">
        <f t="shared" si="27"/>
        <v>14.862564564735962</v>
      </c>
      <c r="D851" s="12">
        <f t="shared" si="28"/>
        <v>5.5351351351351354</v>
      </c>
    </row>
    <row r="852" spans="2:4" ht="14.4" x14ac:dyDescent="0.2">
      <c r="B852" s="11">
        <v>840</v>
      </c>
      <c r="C852" s="12">
        <f t="shared" si="27"/>
        <v>14.909642672605511</v>
      </c>
      <c r="D852" s="12">
        <f t="shared" si="28"/>
        <v>5.5652173913043477</v>
      </c>
    </row>
    <row r="853" spans="2:4" ht="14.4" x14ac:dyDescent="0.2">
      <c r="B853" s="11">
        <v>841</v>
      </c>
      <c r="C853" s="12">
        <f t="shared" si="27"/>
        <v>14.956977338187649</v>
      </c>
      <c r="D853" s="12">
        <f t="shared" si="28"/>
        <v>5.5956284153005464</v>
      </c>
    </row>
    <row r="854" spans="2:4" ht="14.4" x14ac:dyDescent="0.2">
      <c r="B854" s="11">
        <v>842</v>
      </c>
      <c r="C854" s="12">
        <f t="shared" si="27"/>
        <v>15.004571373094745</v>
      </c>
      <c r="D854" s="12">
        <f t="shared" si="28"/>
        <v>5.6263736263736268</v>
      </c>
    </row>
    <row r="855" spans="2:4" ht="14.4" x14ac:dyDescent="0.2">
      <c r="B855" s="11">
        <v>843</v>
      </c>
      <c r="C855" s="12">
        <f t="shared" si="27"/>
        <v>15.052427635412549</v>
      </c>
      <c r="D855" s="12">
        <f t="shared" si="28"/>
        <v>5.6574585635359114</v>
      </c>
    </row>
    <row r="856" spans="2:4" ht="14.4" x14ac:dyDescent="0.2">
      <c r="B856" s="11">
        <v>844</v>
      </c>
      <c r="C856" s="12">
        <f t="shared" si="27"/>
        <v>15.100549030730118</v>
      </c>
      <c r="D856" s="12">
        <f t="shared" si="28"/>
        <v>5.6888888888888891</v>
      </c>
    </row>
    <row r="857" spans="2:4" ht="14.4" x14ac:dyDescent="0.2">
      <c r="B857" s="11">
        <v>845</v>
      </c>
      <c r="C857" s="12">
        <f t="shared" si="27"/>
        <v>15.148938513198376</v>
      </c>
      <c r="D857" s="12">
        <f t="shared" si="28"/>
        <v>5.7206703910614527</v>
      </c>
    </row>
    <row r="858" spans="2:4" ht="14.4" x14ac:dyDescent="0.2">
      <c r="B858" s="11">
        <v>846</v>
      </c>
      <c r="C858" s="12">
        <f t="shared" si="27"/>
        <v>15.197599086618359</v>
      </c>
      <c r="D858" s="12">
        <f t="shared" si="28"/>
        <v>5.7528089887640448</v>
      </c>
    </row>
    <row r="859" spans="2:4" ht="14.4" x14ac:dyDescent="0.2">
      <c r="B859" s="11">
        <v>847</v>
      </c>
      <c r="C859" s="12">
        <f t="shared" si="27"/>
        <v>15.246533805560107</v>
      </c>
      <c r="D859" s="12">
        <f t="shared" si="28"/>
        <v>5.7853107344632768</v>
      </c>
    </row>
    <row r="860" spans="2:4" ht="14.4" x14ac:dyDescent="0.2">
      <c r="B860" s="11">
        <v>848</v>
      </c>
      <c r="C860" s="12">
        <f t="shared" si="27"/>
        <v>15.295745776513243</v>
      </c>
      <c r="D860" s="12">
        <f t="shared" si="28"/>
        <v>5.8181818181818183</v>
      </c>
    </row>
    <row r="861" spans="2:4" ht="14.4" x14ac:dyDescent="0.2">
      <c r="B861" s="11">
        <v>849</v>
      </c>
      <c r="C861" s="12">
        <f t="shared" si="27"/>
        <v>15.345238159070352</v>
      </c>
      <c r="D861" s="12">
        <f t="shared" si="28"/>
        <v>5.8514285714285714</v>
      </c>
    </row>
    <row r="862" spans="2:4" ht="14.4" x14ac:dyDescent="0.2">
      <c r="B862" s="11">
        <v>850</v>
      </c>
      <c r="C862" s="12">
        <f t="shared" si="27"/>
        <v>15.395014167144245</v>
      </c>
      <c r="D862" s="12">
        <f t="shared" si="28"/>
        <v>5.8850574712643677</v>
      </c>
    </row>
    <row r="863" spans="2:4" ht="14.4" x14ac:dyDescent="0.2">
      <c r="B863" s="11">
        <v>851</v>
      </c>
      <c r="C863" s="12">
        <f t="shared" si="27"/>
        <v>15.44507707022033</v>
      </c>
      <c r="D863" s="12">
        <f t="shared" si="28"/>
        <v>5.9190751445086702</v>
      </c>
    </row>
    <row r="864" spans="2:4" ht="14.4" x14ac:dyDescent="0.2">
      <c r="B864" s="11">
        <v>852</v>
      </c>
      <c r="C864" s="12">
        <f t="shared" si="27"/>
        <v>15.495430194645261</v>
      </c>
      <c r="D864" s="12">
        <f t="shared" si="28"/>
        <v>5.9534883720930232</v>
      </c>
    </row>
    <row r="865" spans="2:4" ht="14.4" x14ac:dyDescent="0.2">
      <c r="B865" s="11">
        <v>853</v>
      </c>
      <c r="C865" s="12">
        <f t="shared" si="27"/>
        <v>15.546076924953162</v>
      </c>
      <c r="D865" s="12">
        <f t="shared" si="28"/>
        <v>5.9883040935672511</v>
      </c>
    </row>
    <row r="866" spans="2:4" ht="14.4" x14ac:dyDescent="0.2">
      <c r="B866" s="11">
        <v>854</v>
      </c>
      <c r="C866" s="12">
        <f t="shared" si="27"/>
        <v>15.59702070523076</v>
      </c>
      <c r="D866" s="12">
        <f t="shared" si="28"/>
        <v>6.0235294117647058</v>
      </c>
    </row>
    <row r="867" spans="2:4" ht="14.4" x14ac:dyDescent="0.2">
      <c r="B867" s="11">
        <v>855</v>
      </c>
      <c r="C867" s="12">
        <f t="shared" si="27"/>
        <v>15.648265040522769</v>
      </c>
      <c r="D867" s="12">
        <f t="shared" si="28"/>
        <v>6.059171597633136</v>
      </c>
    </row>
    <row r="868" spans="2:4" ht="14.4" x14ac:dyDescent="0.2">
      <c r="B868" s="11">
        <v>856</v>
      </c>
      <c r="C868" s="12">
        <f t="shared" si="27"/>
        <v>15.699813498278981</v>
      </c>
      <c r="D868" s="12">
        <f t="shared" si="28"/>
        <v>6.0952380952380949</v>
      </c>
    </row>
    <row r="869" spans="2:4" ht="14.4" x14ac:dyDescent="0.2">
      <c r="B869" s="11">
        <v>857</v>
      </c>
      <c r="C869" s="12">
        <f t="shared" si="27"/>
        <v>15.751669709844574</v>
      </c>
      <c r="D869" s="12">
        <f t="shared" si="28"/>
        <v>6.1317365269461082</v>
      </c>
    </row>
    <row r="870" spans="2:4" ht="14.4" x14ac:dyDescent="0.2">
      <c r="B870" s="11">
        <v>858</v>
      </c>
      <c r="C870" s="12">
        <f t="shared" si="27"/>
        <v>15.803837371995137</v>
      </c>
      <c r="D870" s="12">
        <f t="shared" si="28"/>
        <v>6.168674698795181</v>
      </c>
    </row>
    <row r="871" spans="2:4" ht="14.4" x14ac:dyDescent="0.2">
      <c r="B871" s="11">
        <v>859</v>
      </c>
      <c r="C871" s="12">
        <f t="shared" si="27"/>
        <v>15.856320248518115</v>
      </c>
      <c r="D871" s="12">
        <f t="shared" si="28"/>
        <v>6.2060606060606061</v>
      </c>
    </row>
    <row r="872" spans="2:4" ht="14.4" x14ac:dyDescent="0.2">
      <c r="B872" s="11">
        <v>860</v>
      </c>
      <c r="C872" s="12">
        <f t="shared" si="27"/>
        <v>15.909122171842283</v>
      </c>
      <c r="D872" s="12">
        <f t="shared" si="28"/>
        <v>6.2439024390243905</v>
      </c>
    </row>
    <row r="873" spans="2:4" ht="14.4" x14ac:dyDescent="0.2">
      <c r="B873" s="11">
        <v>861</v>
      </c>
      <c r="C873" s="12">
        <f t="shared" si="27"/>
        <v>15.962247044717085</v>
      </c>
      <c r="D873" s="12">
        <f t="shared" si="28"/>
        <v>6.2822085889570554</v>
      </c>
    </row>
    <row r="874" spans="2:4" ht="14.4" x14ac:dyDescent="0.2">
      <c r="B874" s="11">
        <v>862</v>
      </c>
      <c r="C874" s="12">
        <f t="shared" si="27"/>
        <v>16.015698841943621</v>
      </c>
      <c r="D874" s="12">
        <f t="shared" si="28"/>
        <v>6.3209876543209873</v>
      </c>
    </row>
    <row r="875" spans="2:4" ht="14.4" x14ac:dyDescent="0.2">
      <c r="B875" s="11">
        <v>863</v>
      </c>
      <c r="C875" s="12">
        <f t="shared" si="27"/>
        <v>16.069481612159244</v>
      </c>
      <c r="D875" s="12">
        <f t="shared" si="28"/>
        <v>6.3602484472049685</v>
      </c>
    </row>
    <row r="876" spans="2:4" ht="14.4" x14ac:dyDescent="0.2">
      <c r="B876" s="11">
        <v>864</v>
      </c>
      <c r="C876" s="12">
        <f t="shared" si="27"/>
        <v>16.123599479677743</v>
      </c>
      <c r="D876" s="12">
        <f t="shared" si="28"/>
        <v>6.4</v>
      </c>
    </row>
    <row r="877" spans="2:4" ht="14.4" x14ac:dyDescent="0.2">
      <c r="B877" s="11">
        <v>865</v>
      </c>
      <c r="C877" s="12">
        <f t="shared" ref="C877:C940" si="29">20*LOG(D877)</f>
        <v>16.178056646387208</v>
      </c>
      <c r="D877" s="12">
        <f t="shared" ref="D877:D940" si="30">1024/(1024-B877)</f>
        <v>6.4402515723270444</v>
      </c>
    </row>
    <row r="878" spans="2:4" ht="14.4" x14ac:dyDescent="0.2">
      <c r="B878" s="11">
        <v>866</v>
      </c>
      <c r="C878" s="12">
        <f t="shared" si="29"/>
        <v>16.232857393707786</v>
      </c>
      <c r="D878" s="12">
        <f t="shared" si="30"/>
        <v>6.481012658227848</v>
      </c>
    </row>
    <row r="879" spans="2:4" ht="14.4" x14ac:dyDescent="0.2">
      <c r="B879" s="11">
        <v>867</v>
      </c>
      <c r="C879" s="12">
        <f t="shared" si="29"/>
        <v>16.288006084611563</v>
      </c>
      <c r="D879" s="12">
        <f t="shared" si="30"/>
        <v>6.5222929936305736</v>
      </c>
    </row>
    <row r="880" spans="2:4" ht="14.4" x14ac:dyDescent="0.2">
      <c r="B880" s="11">
        <v>868</v>
      </c>
      <c r="C880" s="12">
        <f t="shared" si="29"/>
        <v>16.343507165707006</v>
      </c>
      <c r="D880" s="12">
        <f t="shared" si="30"/>
        <v>6.5641025641025639</v>
      </c>
    </row>
    <row r="881" spans="2:4" ht="14.4" x14ac:dyDescent="0.2">
      <c r="B881" s="11">
        <v>869</v>
      </c>
      <c r="C881" s="12">
        <f t="shared" si="29"/>
        <v>16.399365169390411</v>
      </c>
      <c r="D881" s="12">
        <f t="shared" si="30"/>
        <v>6.6064516129032258</v>
      </c>
    </row>
    <row r="882" spans="2:4" ht="14.4" x14ac:dyDescent="0.2">
      <c r="B882" s="11">
        <v>870</v>
      </c>
      <c r="C882" s="12">
        <f t="shared" si="29"/>
        <v>16.455584716066976</v>
      </c>
      <c r="D882" s="12">
        <f t="shared" si="30"/>
        <v>6.6493506493506498</v>
      </c>
    </row>
    <row r="883" spans="2:4" ht="14.4" x14ac:dyDescent="0.2">
      <c r="B883" s="11">
        <v>871</v>
      </c>
      <c r="C883" s="12">
        <f t="shared" si="29"/>
        <v>16.512170516444261</v>
      </c>
      <c r="D883" s="12">
        <f t="shared" si="30"/>
        <v>6.6928104575163401</v>
      </c>
    </row>
    <row r="884" spans="2:4" ht="14.4" x14ac:dyDescent="0.2">
      <c r="B884" s="11">
        <v>872</v>
      </c>
      <c r="C884" s="12">
        <f t="shared" si="29"/>
        <v>16.569127373900788</v>
      </c>
      <c r="D884" s="12">
        <f t="shared" si="30"/>
        <v>6.7368421052631575</v>
      </c>
    </row>
    <row r="885" spans="2:4" ht="14.4" x14ac:dyDescent="0.2">
      <c r="B885" s="11">
        <v>873</v>
      </c>
      <c r="C885" s="12">
        <f t="shared" si="29"/>
        <v>16.626460186932849</v>
      </c>
      <c r="D885" s="12">
        <f t="shared" si="30"/>
        <v>6.7814569536423841</v>
      </c>
    </row>
    <row r="886" spans="2:4" ht="14.4" x14ac:dyDescent="0.2">
      <c r="B886" s="11">
        <v>874</v>
      </c>
      <c r="C886" s="12">
        <f t="shared" si="29"/>
        <v>16.684173951682617</v>
      </c>
      <c r="D886" s="12">
        <f t="shared" si="30"/>
        <v>6.8266666666666671</v>
      </c>
    </row>
    <row r="887" spans="2:4" ht="14.4" x14ac:dyDescent="0.2">
      <c r="B887" s="11">
        <v>875</v>
      </c>
      <c r="C887" s="12">
        <f t="shared" si="29"/>
        <v>16.74227376455076</v>
      </c>
      <c r="D887" s="12">
        <f t="shared" si="30"/>
        <v>6.8724832214765099</v>
      </c>
    </row>
    <row r="888" spans="2:4" ht="14.4" x14ac:dyDescent="0.2">
      <c r="B888" s="11">
        <v>876</v>
      </c>
      <c r="C888" s="12">
        <f t="shared" si="29"/>
        <v>16.800764824897094</v>
      </c>
      <c r="D888" s="12">
        <f t="shared" si="30"/>
        <v>6.9189189189189193</v>
      </c>
    </row>
    <row r="889" spans="2:4" ht="14.4" x14ac:dyDescent="0.2">
      <c r="B889" s="11">
        <v>877</v>
      </c>
      <c r="C889" s="12">
        <f t="shared" si="29"/>
        <v>16.859652437832718</v>
      </c>
      <c r="D889" s="12">
        <f t="shared" si="30"/>
        <v>6.9659863945578229</v>
      </c>
    </row>
    <row r="890" spans="2:4" ht="14.4" x14ac:dyDescent="0.2">
      <c r="B890" s="11">
        <v>878</v>
      </c>
      <c r="C890" s="12">
        <f t="shared" si="29"/>
        <v>16.918942017107497</v>
      </c>
      <c r="D890" s="12">
        <f t="shared" si="30"/>
        <v>7.0136986301369859</v>
      </c>
    </row>
    <row r="891" spans="2:4" ht="14.4" x14ac:dyDescent="0.2">
      <c r="B891" s="11">
        <v>879</v>
      </c>
      <c r="C891" s="12">
        <f t="shared" si="29"/>
        <v>16.978639088096742</v>
      </c>
      <c r="D891" s="12">
        <f t="shared" si="30"/>
        <v>7.0620689655172413</v>
      </c>
    </row>
    <row r="892" spans="2:4" ht="14.4" x14ac:dyDescent="0.2">
      <c r="B892" s="11">
        <v>880</v>
      </c>
      <c r="C892" s="12">
        <f t="shared" si="29"/>
        <v>17.038749290891246</v>
      </c>
      <c r="D892" s="12">
        <f t="shared" si="30"/>
        <v>7.1111111111111107</v>
      </c>
    </row>
    <row r="893" spans="2:4" ht="14.4" x14ac:dyDescent="0.2">
      <c r="B893" s="11">
        <v>881</v>
      </c>
      <c r="C893" s="12">
        <f t="shared" si="29"/>
        <v>17.099278383495001</v>
      </c>
      <c r="D893" s="12">
        <f t="shared" si="30"/>
        <v>7.1608391608391608</v>
      </c>
    </row>
    <row r="894" spans="2:4" ht="14.4" x14ac:dyDescent="0.2">
      <c r="B894" s="11">
        <v>882</v>
      </c>
      <c r="C894" s="12">
        <f t="shared" si="29"/>
        <v>17.160232245135109</v>
      </c>
      <c r="D894" s="12">
        <f t="shared" si="30"/>
        <v>7.211267605633803</v>
      </c>
    </row>
    <row r="895" spans="2:4" ht="14.4" x14ac:dyDescent="0.2">
      <c r="B895" s="11">
        <v>883</v>
      </c>
      <c r="C895" s="12">
        <f t="shared" si="29"/>
        <v>17.221616879688643</v>
      </c>
      <c r="D895" s="12">
        <f t="shared" si="30"/>
        <v>7.2624113475177303</v>
      </c>
    </row>
    <row r="896" spans="2:4" ht="14.4" x14ac:dyDescent="0.2">
      <c r="B896" s="11">
        <v>884</v>
      </c>
      <c r="C896" s="12">
        <f t="shared" si="29"/>
        <v>17.28343841923148</v>
      </c>
      <c r="D896" s="12">
        <f t="shared" si="30"/>
        <v>7.3142857142857141</v>
      </c>
    </row>
    <row r="897" spans="2:4" ht="14.4" x14ac:dyDescent="0.2">
      <c r="B897" s="11">
        <v>885</v>
      </c>
      <c r="C897" s="12">
        <f t="shared" si="29"/>
        <v>17.345703127714337</v>
      </c>
      <c r="D897" s="12">
        <f t="shared" si="30"/>
        <v>7.3669064748201443</v>
      </c>
    </row>
    <row r="898" spans="2:4" ht="14.4" x14ac:dyDescent="0.2">
      <c r="B898" s="11">
        <v>886</v>
      </c>
      <c r="C898" s="12">
        <f t="shared" si="29"/>
        <v>17.408417404771509</v>
      </c>
      <c r="D898" s="12">
        <f t="shared" si="30"/>
        <v>7.4202898550724639</v>
      </c>
    </row>
    <row r="899" spans="2:4" ht="14.4" x14ac:dyDescent="0.2">
      <c r="B899" s="11">
        <v>887</v>
      </c>
      <c r="C899" s="12">
        <f t="shared" si="29"/>
        <v>17.471587789668103</v>
      </c>
      <c r="D899" s="12">
        <f t="shared" si="30"/>
        <v>7.4744525547445253</v>
      </c>
    </row>
    <row r="900" spans="2:4" ht="14.4" x14ac:dyDescent="0.2">
      <c r="B900" s="11">
        <v>888</v>
      </c>
      <c r="C900" s="12">
        <f t="shared" si="29"/>
        <v>17.53522096539189</v>
      </c>
      <c r="D900" s="12">
        <f t="shared" si="30"/>
        <v>7.5294117647058822</v>
      </c>
    </row>
    <row r="901" spans="2:4" ht="14.4" x14ac:dyDescent="0.2">
      <c r="B901" s="11">
        <v>889</v>
      </c>
      <c r="C901" s="12">
        <f t="shared" si="29"/>
        <v>17.599323762896116</v>
      </c>
      <c r="D901" s="12">
        <f t="shared" si="30"/>
        <v>7.5851851851851855</v>
      </c>
    </row>
    <row r="902" spans="2:4" ht="14.4" x14ac:dyDescent="0.2">
      <c r="B902" s="11">
        <v>890</v>
      </c>
      <c r="C902" s="12">
        <f t="shared" si="29"/>
        <v>17.663903165500084</v>
      </c>
      <c r="D902" s="12">
        <f t="shared" si="30"/>
        <v>7.6417910447761193</v>
      </c>
    </row>
    <row r="903" spans="2:4" ht="14.4" x14ac:dyDescent="0.2">
      <c r="B903" s="11">
        <v>891</v>
      </c>
      <c r="C903" s="12">
        <f t="shared" si="29"/>
        <v>17.728966313454521</v>
      </c>
      <c r="D903" s="12">
        <f t="shared" si="30"/>
        <v>7.6992481203007515</v>
      </c>
    </row>
    <row r="904" spans="2:4" ht="14.4" x14ac:dyDescent="0.2">
      <c r="B904" s="11">
        <v>892</v>
      </c>
      <c r="C904" s="12">
        <f t="shared" si="29"/>
        <v>17.794520508679241</v>
      </c>
      <c r="D904" s="12">
        <f t="shared" si="30"/>
        <v>7.7575757575757578</v>
      </c>
    </row>
    <row r="905" spans="2:4" ht="14.4" x14ac:dyDescent="0.2">
      <c r="B905" s="11">
        <v>893</v>
      </c>
      <c r="C905" s="12">
        <f t="shared" si="29"/>
        <v>17.860573219680951</v>
      </c>
      <c r="D905" s="12">
        <f t="shared" si="30"/>
        <v>7.8167938931297707</v>
      </c>
    </row>
    <row r="906" spans="2:4" ht="14.4" x14ac:dyDescent="0.2">
      <c r="B906" s="11">
        <v>894</v>
      </c>
      <c r="C906" s="12">
        <f t="shared" si="29"/>
        <v>17.927132086659505</v>
      </c>
      <c r="D906" s="12">
        <f t="shared" si="30"/>
        <v>7.8769230769230774</v>
      </c>
    </row>
    <row r="907" spans="2:4" ht="14.4" x14ac:dyDescent="0.2">
      <c r="B907" s="11">
        <v>895</v>
      </c>
      <c r="C907" s="12">
        <f t="shared" si="29"/>
        <v>17.99420492681126</v>
      </c>
      <c r="D907" s="12">
        <f t="shared" si="30"/>
        <v>7.9379844961240309</v>
      </c>
    </row>
    <row r="908" spans="2:4" ht="14.4" x14ac:dyDescent="0.2">
      <c r="B908" s="11">
        <v>896</v>
      </c>
      <c r="C908" s="12">
        <f t="shared" si="29"/>
        <v>18.061799739838872</v>
      </c>
      <c r="D908" s="12">
        <f t="shared" si="30"/>
        <v>8</v>
      </c>
    </row>
    <row r="909" spans="2:4" ht="14.4" x14ac:dyDescent="0.2">
      <c r="B909" s="11">
        <v>897</v>
      </c>
      <c r="C909" s="12">
        <f t="shared" si="29"/>
        <v>18.129924713677102</v>
      </c>
      <c r="D909" s="12">
        <f t="shared" si="30"/>
        <v>8.0629921259842519</v>
      </c>
    </row>
    <row r="910" spans="2:4" ht="14.4" x14ac:dyDescent="0.2">
      <c r="B910" s="11">
        <v>898</v>
      </c>
      <c r="C910" s="12">
        <f t="shared" si="29"/>
        <v>18.19858823044498</v>
      </c>
      <c r="D910" s="12">
        <f t="shared" si="30"/>
        <v>8.1269841269841265</v>
      </c>
    </row>
    <row r="911" spans="2:4" ht="14.4" x14ac:dyDescent="0.2">
      <c r="B911" s="11">
        <v>899</v>
      </c>
      <c r="C911" s="12">
        <f t="shared" si="29"/>
        <v>18.267798872635112</v>
      </c>
      <c r="D911" s="12">
        <f t="shared" si="30"/>
        <v>8.1920000000000002</v>
      </c>
    </row>
    <row r="912" spans="2:4" ht="14.4" x14ac:dyDescent="0.2">
      <c r="B912" s="11">
        <v>900</v>
      </c>
      <c r="C912" s="12">
        <f t="shared" si="29"/>
        <v>18.337565429551535</v>
      </c>
      <c r="D912" s="12">
        <f t="shared" si="30"/>
        <v>8.258064516129032</v>
      </c>
    </row>
    <row r="913" spans="2:4" ht="14.4" x14ac:dyDescent="0.2">
      <c r="B913" s="11">
        <v>901</v>
      </c>
      <c r="C913" s="12">
        <f t="shared" si="29"/>
        <v>18.407896904008282</v>
      </c>
      <c r="D913" s="12">
        <f t="shared" si="30"/>
        <v>8.3252032520325212</v>
      </c>
    </row>
    <row r="914" spans="2:4" ht="14.4" x14ac:dyDescent="0.2">
      <c r="B914" s="11">
        <v>902</v>
      </c>
      <c r="C914" s="12">
        <f t="shared" si="29"/>
        <v>18.478802519301276</v>
      </c>
      <c r="D914" s="12">
        <f t="shared" si="30"/>
        <v>8.3934426229508201</v>
      </c>
    </row>
    <row r="915" spans="2:4" ht="14.4" x14ac:dyDescent="0.2">
      <c r="B915" s="11">
        <v>903</v>
      </c>
      <c r="C915" s="12">
        <f t="shared" si="29"/>
        <v>18.55029172646724</v>
      </c>
      <c r="D915" s="12">
        <f t="shared" si="30"/>
        <v>8.4628099173553721</v>
      </c>
    </row>
    <row r="916" spans="2:4" ht="14.4" x14ac:dyDescent="0.2">
      <c r="B916" s="11">
        <v>904</v>
      </c>
      <c r="C916" s="12">
        <f t="shared" si="29"/>
        <v>18.622374211843741</v>
      </c>
      <c r="D916" s="12">
        <f t="shared" si="30"/>
        <v>8.5333333333333332</v>
      </c>
    </row>
    <row r="917" spans="2:4" ht="14.4" x14ac:dyDescent="0.2">
      <c r="B917" s="11">
        <v>905</v>
      </c>
      <c r="C917" s="12">
        <f t="shared" si="29"/>
        <v>18.695059904945623</v>
      </c>
      <c r="D917" s="12">
        <f t="shared" si="30"/>
        <v>8.6050420168067223</v>
      </c>
    </row>
    <row r="918" spans="2:4" ht="14.4" x14ac:dyDescent="0.2">
      <c r="B918" s="11">
        <v>906</v>
      </c>
      <c r="C918" s="12">
        <f t="shared" si="29"/>
        <v>18.768358986673732</v>
      </c>
      <c r="D918" s="12">
        <f t="shared" si="30"/>
        <v>8.6779661016949152</v>
      </c>
    </row>
    <row r="919" spans="2:4" ht="14.4" x14ac:dyDescent="0.2">
      <c r="B919" s="11">
        <v>907</v>
      </c>
      <c r="C919" s="12">
        <f t="shared" si="29"/>
        <v>18.842281897873008</v>
      </c>
      <c r="D919" s="12">
        <f t="shared" si="30"/>
        <v>8.752136752136753</v>
      </c>
    </row>
    <row r="920" spans="2:4" ht="14.4" x14ac:dyDescent="0.2">
      <c r="B920" s="11">
        <v>908</v>
      </c>
      <c r="C920" s="12">
        <f t="shared" si="29"/>
        <v>18.91683934825787</v>
      </c>
      <c r="D920" s="12">
        <f t="shared" si="30"/>
        <v>8.8275862068965516</v>
      </c>
    </row>
    <row r="921" spans="2:4" ht="14.4" x14ac:dyDescent="0.2">
      <c r="B921" s="11">
        <v>909</v>
      </c>
      <c r="C921" s="12">
        <f t="shared" si="29"/>
        <v>18.992042325724007</v>
      </c>
      <c r="D921" s="12">
        <f t="shared" si="30"/>
        <v>8.9043478260869566</v>
      </c>
    </row>
    <row r="922" spans="2:4" ht="14.4" x14ac:dyDescent="0.2">
      <c r="B922" s="11">
        <v>910</v>
      </c>
      <c r="C922" s="12">
        <f t="shared" si="29"/>
        <v>19.067902106066789</v>
      </c>
      <c r="D922" s="12">
        <f t="shared" si="30"/>
        <v>8.9824561403508767</v>
      </c>
    </row>
    <row r="923" spans="2:4" ht="14.4" x14ac:dyDescent="0.2">
      <c r="B923" s="11">
        <v>911</v>
      </c>
      <c r="C923" s="12">
        <f t="shared" si="29"/>
        <v>19.144430263127845</v>
      </c>
      <c r="D923" s="12">
        <f t="shared" si="30"/>
        <v>9.0619469026548671</v>
      </c>
    </row>
    <row r="924" spans="2:4" ht="14.4" x14ac:dyDescent="0.2">
      <c r="B924" s="11">
        <v>912</v>
      </c>
      <c r="C924" s="12">
        <f t="shared" si="29"/>
        <v>19.221638679392605</v>
      </c>
      <c r="D924" s="12">
        <f t="shared" si="30"/>
        <v>9.1428571428571423</v>
      </c>
    </row>
    <row r="925" spans="2:4" ht="14.4" x14ac:dyDescent="0.2">
      <c r="B925" s="11">
        <v>913</v>
      </c>
      <c r="C925" s="12">
        <f t="shared" si="29"/>
        <v>19.299539557063092</v>
      </c>
      <c r="D925" s="12">
        <f t="shared" si="30"/>
        <v>9.2252252252252251</v>
      </c>
    </row>
    <row r="926" spans="2:4" ht="14.4" x14ac:dyDescent="0.2">
      <c r="B926" s="11">
        <v>914</v>
      </c>
      <c r="C926" s="12">
        <f t="shared" si="29"/>
        <v>19.378145429631736</v>
      </c>
      <c r="D926" s="12">
        <f t="shared" si="30"/>
        <v>9.3090909090909086</v>
      </c>
    </row>
    <row r="927" spans="2:4" ht="14.4" x14ac:dyDescent="0.2">
      <c r="B927" s="11">
        <v>915</v>
      </c>
      <c r="C927" s="12">
        <f t="shared" si="29"/>
        <v>19.457469173983768</v>
      </c>
      <c r="D927" s="12">
        <f t="shared" si="30"/>
        <v>9.3944954128440372</v>
      </c>
    </row>
    <row r="928" spans="2:4" ht="14.4" x14ac:dyDescent="0.2">
      <c r="B928" s="11">
        <v>916</v>
      </c>
      <c r="C928" s="12">
        <f t="shared" si="29"/>
        <v>19.537524023057244</v>
      </c>
      <c r="D928" s="12">
        <f t="shared" si="30"/>
        <v>9.481481481481481</v>
      </c>
    </row>
    <row r="929" spans="2:4" ht="14.4" x14ac:dyDescent="0.2">
      <c r="B929" s="11">
        <v>917</v>
      </c>
      <c r="C929" s="12">
        <f t="shared" si="29"/>
        <v>19.618323579092046</v>
      </c>
      <c r="D929" s="12">
        <f t="shared" si="30"/>
        <v>9.5700934579439245</v>
      </c>
    </row>
    <row r="930" spans="2:4" ht="14.4" x14ac:dyDescent="0.2">
      <c r="B930" s="11">
        <v>918</v>
      </c>
      <c r="C930" s="12">
        <f t="shared" si="29"/>
        <v>19.699881827500832</v>
      </c>
      <c r="D930" s="12">
        <f t="shared" si="30"/>
        <v>9.6603773584905657</v>
      </c>
    </row>
    <row r="931" spans="2:4" ht="14.4" x14ac:dyDescent="0.2">
      <c r="B931" s="11">
        <v>919</v>
      </c>
      <c r="C931" s="12">
        <f t="shared" si="29"/>
        <v>19.782213151397478</v>
      </c>
      <c r="D931" s="12">
        <f t="shared" si="30"/>
        <v>9.7523809523809533</v>
      </c>
    </row>
    <row r="932" spans="2:4" ht="14.4" x14ac:dyDescent="0.2">
      <c r="B932" s="11">
        <v>920</v>
      </c>
      <c r="C932" s="12">
        <f t="shared" si="29"/>
        <v>19.865332346820633</v>
      </c>
      <c r="D932" s="12">
        <f t="shared" si="30"/>
        <v>9.8461538461538467</v>
      </c>
    </row>
    <row r="933" spans="2:4" ht="14.4" x14ac:dyDescent="0.2">
      <c r="B933" s="11">
        <v>921</v>
      </c>
      <c r="C933" s="12">
        <f t="shared" si="29"/>
        <v>19.949254638692796</v>
      </c>
      <c r="D933" s="12">
        <f t="shared" si="30"/>
        <v>9.9417475728155331</v>
      </c>
    </row>
    <row r="934" spans="2:4" ht="14.4" x14ac:dyDescent="0.2">
      <c r="B934" s="11">
        <v>922</v>
      </c>
      <c r="C934" s="12">
        <f t="shared" si="29"/>
        <v>20.033995697557888</v>
      </c>
      <c r="D934" s="12">
        <f t="shared" si="30"/>
        <v>10.03921568627451</v>
      </c>
    </row>
    <row r="935" spans="2:4" ht="14.4" x14ac:dyDescent="0.2">
      <c r="B935" s="11">
        <v>923</v>
      </c>
      <c r="C935" s="12">
        <f t="shared" si="29"/>
        <v>20.119571657143389</v>
      </c>
      <c r="D935" s="12">
        <f t="shared" si="30"/>
        <v>10.138613861386139</v>
      </c>
    </row>
    <row r="936" spans="2:4" ht="14.4" x14ac:dyDescent="0.2">
      <c r="B936" s="11">
        <v>924</v>
      </c>
      <c r="C936" s="12">
        <f t="shared" si="29"/>
        <v>20.205999132796236</v>
      </c>
      <c r="D936" s="12">
        <f t="shared" si="30"/>
        <v>10.24</v>
      </c>
    </row>
    <row r="937" spans="2:4" ht="14.4" x14ac:dyDescent="0.2">
      <c r="B937" s="11">
        <v>925</v>
      </c>
      <c r="C937" s="12">
        <f t="shared" si="29"/>
        <v>20.293295240845239</v>
      </c>
      <c r="D937" s="12">
        <f t="shared" si="30"/>
        <v>10.343434343434344</v>
      </c>
    </row>
    <row r="938" spans="2:4" ht="14.4" x14ac:dyDescent="0.2">
      <c r="B938" s="11">
        <v>926</v>
      </c>
      <c r="C938" s="12">
        <f t="shared" si="29"/>
        <v>20.381477618946342</v>
      </c>
      <c r="D938" s="12">
        <f t="shared" si="30"/>
        <v>10.448979591836734</v>
      </c>
    </row>
    <row r="939" spans="2:4" ht="14.4" x14ac:dyDescent="0.2">
      <c r="B939" s="11">
        <v>927</v>
      </c>
      <c r="C939" s="12">
        <f t="shared" si="29"/>
        <v>20.470564447471343</v>
      </c>
      <c r="D939" s="12">
        <f t="shared" si="30"/>
        <v>10.556701030927835</v>
      </c>
    </row>
    <row r="940" spans="2:4" ht="14.4" x14ac:dyDescent="0.2">
      <c r="B940" s="11">
        <v>928</v>
      </c>
      <c r="C940" s="12">
        <f t="shared" si="29"/>
        <v>20.56057447200487</v>
      </c>
      <c r="D940" s="12">
        <f t="shared" si="30"/>
        <v>10.666666666666666</v>
      </c>
    </row>
    <row r="941" spans="2:4" ht="14.4" x14ac:dyDescent="0.2">
      <c r="B941" s="11">
        <v>929</v>
      </c>
      <c r="C941" s="12">
        <f t="shared" ref="C941:C972" si="31">20*LOG(D941)</f>
        <v>20.651527027019284</v>
      </c>
      <c r="D941" s="12">
        <f t="shared" ref="D941:D972" si="32">1024/(1024-B941)</f>
        <v>10.778947368421052</v>
      </c>
    </row>
    <row r="942" spans="2:4" ht="14.4" x14ac:dyDescent="0.2">
      <c r="B942" s="11">
        <v>930</v>
      </c>
      <c r="C942" s="12">
        <f t="shared" si="31"/>
        <v>20.743442060802266</v>
      </c>
      <c r="D942" s="12">
        <f t="shared" si="32"/>
        <v>10.893617021276595</v>
      </c>
    </row>
    <row r="943" spans="2:4" ht="14.4" x14ac:dyDescent="0.2">
      <c r="B943" s="11">
        <v>931</v>
      </c>
      <c r="C943" s="12">
        <f t="shared" si="31"/>
        <v>20.836340161717537</v>
      </c>
      <c r="D943" s="12">
        <f t="shared" si="32"/>
        <v>11.010752688172044</v>
      </c>
    </row>
    <row r="944" spans="2:4" ht="14.4" x14ac:dyDescent="0.2">
      <c r="B944" s="11">
        <v>932</v>
      </c>
      <c r="C944" s="12">
        <f t="shared" si="31"/>
        <v>20.930242585885136</v>
      </c>
      <c r="D944" s="12">
        <f t="shared" si="32"/>
        <v>11.130434782608695</v>
      </c>
    </row>
    <row r="945" spans="2:4" ht="14.4" x14ac:dyDescent="0.2">
      <c r="B945" s="11">
        <v>933</v>
      </c>
      <c r="C945" s="12">
        <f t="shared" si="31"/>
        <v>21.02517128637437</v>
      </c>
      <c r="D945" s="12">
        <f t="shared" si="32"/>
        <v>11.252747252747254</v>
      </c>
    </row>
    <row r="946" spans="2:4" ht="14.4" x14ac:dyDescent="0.2">
      <c r="B946" s="11">
        <v>934</v>
      </c>
      <c r="C946" s="12">
        <f t="shared" si="31"/>
        <v>21.121148944009743</v>
      </c>
      <c r="D946" s="12">
        <f t="shared" si="32"/>
        <v>11.377777777777778</v>
      </c>
    </row>
    <row r="947" spans="2:4" ht="14.4" x14ac:dyDescent="0.2">
      <c r="B947" s="11">
        <v>935</v>
      </c>
      <c r="C947" s="12">
        <f t="shared" si="31"/>
        <v>21.218198999897982</v>
      </c>
      <c r="D947" s="12">
        <f t="shared" si="32"/>
        <v>11.50561797752809</v>
      </c>
    </row>
    <row r="948" spans="2:4" ht="14.4" x14ac:dyDescent="0.2">
      <c r="B948" s="11">
        <v>936</v>
      </c>
      <c r="C948" s="12">
        <f t="shared" si="31"/>
        <v>21.316345689792868</v>
      </c>
      <c r="D948" s="12">
        <f t="shared" si="32"/>
        <v>11.636363636363637</v>
      </c>
    </row>
    <row r="949" spans="2:4" ht="14.4" x14ac:dyDescent="0.2">
      <c r="B949" s="11">
        <v>937</v>
      </c>
      <c r="C949" s="12">
        <f t="shared" si="31"/>
        <v>21.415614080423868</v>
      </c>
      <c r="D949" s="12">
        <f t="shared" si="32"/>
        <v>11.770114942528735</v>
      </c>
    </row>
    <row r="950" spans="2:4" ht="14.4" x14ac:dyDescent="0.2">
      <c r="B950" s="11">
        <v>938</v>
      </c>
      <c r="C950" s="12">
        <f t="shared" si="31"/>
        <v>21.516030107924884</v>
      </c>
      <c r="D950" s="12">
        <f t="shared" si="32"/>
        <v>11.906976744186046</v>
      </c>
    </row>
    <row r="951" spans="2:4" ht="14.4" x14ac:dyDescent="0.2">
      <c r="B951" s="11">
        <v>939</v>
      </c>
      <c r="C951" s="12">
        <f t="shared" si="31"/>
        <v>21.617620618510387</v>
      </c>
      <c r="D951" s="12">
        <f t="shared" si="32"/>
        <v>12.047058823529412</v>
      </c>
    </row>
    <row r="952" spans="2:4" ht="14.4" x14ac:dyDescent="0.2">
      <c r="B952" s="11">
        <v>940</v>
      </c>
      <c r="C952" s="12">
        <f t="shared" si="31"/>
        <v>21.720413411558606</v>
      </c>
      <c r="D952" s="12">
        <f t="shared" si="32"/>
        <v>12.19047619047619</v>
      </c>
    </row>
    <row r="953" spans="2:4" ht="14.4" x14ac:dyDescent="0.2">
      <c r="B953" s="11">
        <v>941</v>
      </c>
      <c r="C953" s="12">
        <f t="shared" si="31"/>
        <v>21.824437285274762</v>
      </c>
      <c r="D953" s="12">
        <f t="shared" si="32"/>
        <v>12.337349397590362</v>
      </c>
    </row>
    <row r="954" spans="2:4" ht="14.4" x14ac:dyDescent="0.2">
      <c r="B954" s="11">
        <v>942</v>
      </c>
      <c r="C954" s="12">
        <f t="shared" si="31"/>
        <v>21.929722085121909</v>
      </c>
      <c r="D954" s="12">
        <f t="shared" si="32"/>
        <v>12.487804878048781</v>
      </c>
    </row>
    <row r="955" spans="2:4" ht="14.4" x14ac:dyDescent="0.2">
      <c r="B955" s="11">
        <v>943</v>
      </c>
      <c r="C955" s="12">
        <f t="shared" si="31"/>
        <v>22.036298755223243</v>
      </c>
      <c r="D955" s="12">
        <f t="shared" si="32"/>
        <v>12.641975308641975</v>
      </c>
    </row>
    <row r="956" spans="2:4" ht="14.4" x14ac:dyDescent="0.2">
      <c r="B956" s="11">
        <v>944</v>
      </c>
      <c r="C956" s="12">
        <f t="shared" si="31"/>
        <v>22.144199392957368</v>
      </c>
      <c r="D956" s="12">
        <f t="shared" si="32"/>
        <v>12.8</v>
      </c>
    </row>
    <row r="957" spans="2:4" ht="14.4" x14ac:dyDescent="0.2">
      <c r="B957" s="11">
        <v>945</v>
      </c>
      <c r="C957" s="12">
        <f t="shared" si="31"/>
        <v>22.253457306987411</v>
      </c>
      <c r="D957" s="12">
        <f t="shared" si="32"/>
        <v>12.962025316455696</v>
      </c>
    </row>
    <row r="958" spans="2:4" ht="14.4" x14ac:dyDescent="0.2">
      <c r="B958" s="11">
        <v>946</v>
      </c>
      <c r="C958" s="12">
        <f t="shared" si="31"/>
        <v>22.364107078986631</v>
      </c>
      <c r="D958" s="12">
        <f t="shared" si="32"/>
        <v>13.128205128205128</v>
      </c>
    </row>
    <row r="959" spans="2:4" ht="14.4" x14ac:dyDescent="0.2">
      <c r="B959" s="11">
        <v>947</v>
      </c>
      <c r="C959" s="12">
        <f t="shared" si="31"/>
        <v>22.476184629346601</v>
      </c>
      <c r="D959" s="12">
        <f t="shared" si="32"/>
        <v>13.2987012987013</v>
      </c>
    </row>
    <row r="960" spans="2:4" ht="14.4" x14ac:dyDescent="0.2">
      <c r="B960" s="11">
        <v>948</v>
      </c>
      <c r="C960" s="12">
        <f t="shared" si="31"/>
        <v>22.589727287180409</v>
      </c>
      <c r="D960" s="12">
        <f t="shared" si="32"/>
        <v>13.473684210526315</v>
      </c>
    </row>
    <row r="961" spans="2:4" ht="14.4" x14ac:dyDescent="0.2">
      <c r="B961" s="11">
        <v>949</v>
      </c>
      <c r="C961" s="12">
        <f t="shared" si="31"/>
        <v>22.704773864962242</v>
      </c>
      <c r="D961" s="12">
        <f t="shared" si="32"/>
        <v>13.653333333333334</v>
      </c>
    </row>
    <row r="962" spans="2:4" ht="14.4" x14ac:dyDescent="0.2">
      <c r="B962" s="11">
        <v>950</v>
      </c>
      <c r="C962" s="12">
        <f t="shared" si="31"/>
        <v>22.821364738176719</v>
      </c>
      <c r="D962" s="12">
        <f t="shared" si="32"/>
        <v>13.837837837837839</v>
      </c>
    </row>
    <row r="963" spans="2:4" ht="14.4" x14ac:dyDescent="0.2">
      <c r="B963" s="11">
        <v>951</v>
      </c>
      <c r="C963" s="12">
        <f t="shared" si="31"/>
        <v>22.939541930387119</v>
      </c>
      <c r="D963" s="12">
        <f t="shared" si="32"/>
        <v>14.027397260273972</v>
      </c>
    </row>
    <row r="964" spans="2:4" ht="14.4" x14ac:dyDescent="0.2">
      <c r="B964" s="11">
        <v>952</v>
      </c>
      <c r="C964" s="12">
        <f t="shared" si="31"/>
        <v>23.059349204170871</v>
      </c>
      <c r="D964" s="12">
        <f t="shared" si="32"/>
        <v>14.222222222222221</v>
      </c>
    </row>
    <row r="965" spans="2:4" ht="14.4" x14ac:dyDescent="0.2">
      <c r="B965" s="11">
        <v>953</v>
      </c>
      <c r="C965" s="12">
        <f t="shared" si="31"/>
        <v>23.180832158414731</v>
      </c>
      <c r="D965" s="12">
        <f t="shared" si="32"/>
        <v>14.422535211267606</v>
      </c>
    </row>
    <row r="966" spans="2:4" ht="14.4" x14ac:dyDescent="0.2">
      <c r="B966" s="11">
        <v>954</v>
      </c>
      <c r="C966" s="12">
        <f t="shared" si="31"/>
        <v>23.304038332511105</v>
      </c>
      <c r="D966" s="12">
        <f t="shared" si="32"/>
        <v>14.628571428571428</v>
      </c>
    </row>
    <row r="967" spans="2:4" ht="14.4" x14ac:dyDescent="0.2">
      <c r="B967" s="11">
        <v>955</v>
      </c>
      <c r="C967" s="12">
        <f t="shared" si="31"/>
        <v>23.429017318051134</v>
      </c>
      <c r="D967" s="12">
        <f t="shared" si="32"/>
        <v>14.840579710144928</v>
      </c>
    </row>
    <row r="968" spans="2:4" ht="14.4" x14ac:dyDescent="0.2">
      <c r="B968" s="11">
        <v>956</v>
      </c>
      <c r="C968" s="12">
        <f t="shared" si="31"/>
        <v>23.555820878671515</v>
      </c>
      <c r="D968" s="12">
        <f t="shared" si="32"/>
        <v>15.058823529411764</v>
      </c>
    </row>
    <row r="969" spans="2:4" ht="14.4" x14ac:dyDescent="0.2">
      <c r="B969" s="11">
        <v>957</v>
      </c>
      <c r="C969" s="12">
        <f t="shared" si="31"/>
        <v>23.684503078779709</v>
      </c>
      <c r="D969" s="12">
        <f t="shared" si="32"/>
        <v>15.283582089552239</v>
      </c>
    </row>
    <row r="970" spans="2:4" ht="14.4" x14ac:dyDescent="0.2">
      <c r="B970" s="11">
        <v>958</v>
      </c>
      <c r="C970" s="12">
        <f t="shared" si="31"/>
        <v>23.815120421958866</v>
      </c>
      <c r="D970" s="12">
        <f t="shared" si="32"/>
        <v>15.515151515151516</v>
      </c>
    </row>
    <row r="971" spans="2:4" ht="14.4" x14ac:dyDescent="0.2">
      <c r="B971" s="11">
        <v>959</v>
      </c>
      <c r="C971" s="12">
        <f t="shared" si="31"/>
        <v>23.94773199993913</v>
      </c>
      <c r="D971" s="12">
        <f t="shared" si="32"/>
        <v>15.753846153846155</v>
      </c>
    </row>
    <row r="972" spans="2:4" ht="14.4" x14ac:dyDescent="0.2">
      <c r="B972" s="11">
        <v>960</v>
      </c>
      <c r="C972" s="12">
        <f t="shared" si="31"/>
        <v>24.082399653118497</v>
      </c>
      <c r="D972" s="12">
        <f t="shared" si="32"/>
        <v>16</v>
      </c>
    </row>
  </sheetData>
  <sortState xmlns:xlrd2="http://schemas.microsoft.com/office/spreadsheetml/2017/richdata2" ref="G453:G464">
    <sortCondition ref="G453:G464"/>
  </sortState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C4:M19"/>
  <sheetViews>
    <sheetView showGridLines="0" zoomScaleNormal="100" workbookViewId="0"/>
  </sheetViews>
  <sheetFormatPr defaultColWidth="9" defaultRowHeight="14.4" x14ac:dyDescent="0.2"/>
  <cols>
    <col min="1" max="1" width="1.33203125" style="1" customWidth="1"/>
    <col min="2" max="2" width="2" style="1" customWidth="1"/>
    <col min="3" max="3" width="15.33203125" style="2" bestFit="1" customWidth="1"/>
    <col min="4" max="4" width="12.6640625" style="2" customWidth="1"/>
    <col min="5" max="13" width="4.33203125" style="1" customWidth="1"/>
    <col min="14" max="16384" width="9" style="1"/>
  </cols>
  <sheetData>
    <row r="4" spans="3:13" x14ac:dyDescent="0.2">
      <c r="D4" s="2" t="s">
        <v>172</v>
      </c>
    </row>
    <row r="5" spans="3:13" x14ac:dyDescent="0.2">
      <c r="D5" s="2" t="s">
        <v>216</v>
      </c>
    </row>
    <row r="6" spans="3:13" x14ac:dyDescent="0.2">
      <c r="E6" s="270"/>
      <c r="F6" s="270"/>
      <c r="G6" s="270"/>
      <c r="H6" s="270"/>
      <c r="I6" s="270"/>
      <c r="J6" s="270"/>
      <c r="K6" s="270"/>
      <c r="L6" s="270"/>
      <c r="M6" s="270"/>
    </row>
    <row r="7" spans="3:13" s="3" customFormat="1" ht="192" x14ac:dyDescent="0.2">
      <c r="D7" s="74" t="s">
        <v>173</v>
      </c>
      <c r="E7" s="75" t="s">
        <v>210</v>
      </c>
      <c r="F7" s="75" t="s">
        <v>211</v>
      </c>
      <c r="G7" s="75" t="s">
        <v>174</v>
      </c>
      <c r="H7" s="75" t="s">
        <v>175</v>
      </c>
      <c r="I7" s="75" t="s">
        <v>176</v>
      </c>
      <c r="J7" s="75" t="s">
        <v>177</v>
      </c>
      <c r="K7" s="75" t="s">
        <v>178</v>
      </c>
      <c r="L7" s="75" t="s">
        <v>179</v>
      </c>
      <c r="M7" s="75" t="s">
        <v>180</v>
      </c>
    </row>
    <row r="8" spans="3:13" s="3" customFormat="1" ht="11.25" customHeight="1" x14ac:dyDescent="0.2">
      <c r="D8" s="60"/>
      <c r="E8" s="61"/>
      <c r="F8" s="61"/>
      <c r="G8" s="61"/>
      <c r="H8" s="61"/>
      <c r="I8" s="61"/>
      <c r="J8" s="61"/>
      <c r="K8" s="61"/>
      <c r="L8" s="61"/>
      <c r="M8" s="61"/>
    </row>
    <row r="9" spans="3:13" s="62" customFormat="1" ht="19.5" customHeight="1" x14ac:dyDescent="0.3">
      <c r="D9" s="63" t="s">
        <v>181</v>
      </c>
      <c r="E9" s="63">
        <v>8</v>
      </c>
      <c r="F9" s="63">
        <v>9</v>
      </c>
      <c r="G9" s="63">
        <v>10</v>
      </c>
      <c r="H9" s="63">
        <v>11</v>
      </c>
      <c r="I9" s="63">
        <v>12</v>
      </c>
      <c r="J9" s="63">
        <v>13</v>
      </c>
      <c r="K9" s="63">
        <v>14</v>
      </c>
      <c r="L9" s="63">
        <v>15</v>
      </c>
      <c r="M9" s="63">
        <v>16</v>
      </c>
    </row>
    <row r="10" spans="3:13" s="62" customFormat="1" x14ac:dyDescent="0.3">
      <c r="C10" s="76" t="s">
        <v>182</v>
      </c>
      <c r="D10" s="64" t="s">
        <v>183</v>
      </c>
      <c r="E10" s="65">
        <v>87</v>
      </c>
      <c r="F10" s="65">
        <v>87</v>
      </c>
      <c r="G10" s="65">
        <v>95</v>
      </c>
      <c r="H10" s="65">
        <v>103</v>
      </c>
      <c r="I10" s="65">
        <v>103</v>
      </c>
      <c r="J10" s="65">
        <v>111</v>
      </c>
      <c r="K10" s="65">
        <v>111</v>
      </c>
      <c r="L10" s="65">
        <v>119</v>
      </c>
      <c r="M10" s="65">
        <v>127</v>
      </c>
    </row>
    <row r="11" spans="3:13" s="62" customFormat="1" x14ac:dyDescent="0.3">
      <c r="C11" s="76" t="s">
        <v>184</v>
      </c>
      <c r="D11" s="77" t="s">
        <v>185</v>
      </c>
      <c r="E11" s="78">
        <v>31</v>
      </c>
      <c r="F11" s="78">
        <v>31</v>
      </c>
      <c r="G11" s="78">
        <v>39</v>
      </c>
      <c r="H11" s="78">
        <v>39</v>
      </c>
      <c r="I11" s="78">
        <v>47</v>
      </c>
      <c r="J11" s="78">
        <v>47</v>
      </c>
      <c r="K11" s="78">
        <v>55</v>
      </c>
      <c r="L11" s="78">
        <v>55</v>
      </c>
      <c r="M11" s="78">
        <v>63</v>
      </c>
    </row>
    <row r="12" spans="3:13" s="62" customFormat="1" x14ac:dyDescent="0.3">
      <c r="C12" s="76" t="s">
        <v>186</v>
      </c>
      <c r="D12" s="79" t="s">
        <v>187</v>
      </c>
      <c r="E12" s="65">
        <v>47</v>
      </c>
      <c r="F12" s="65">
        <v>63</v>
      </c>
      <c r="G12" s="65">
        <v>63</v>
      </c>
      <c r="H12" s="65">
        <v>71</v>
      </c>
      <c r="I12" s="65">
        <v>79</v>
      </c>
      <c r="J12" s="65">
        <v>87</v>
      </c>
      <c r="K12" s="65">
        <v>95</v>
      </c>
      <c r="L12" s="65">
        <v>103</v>
      </c>
      <c r="M12" s="65">
        <v>111</v>
      </c>
    </row>
    <row r="13" spans="3:13" s="62" customFormat="1" x14ac:dyDescent="0.3">
      <c r="C13" s="76" t="s">
        <v>188</v>
      </c>
      <c r="D13" s="77" t="s">
        <v>189</v>
      </c>
      <c r="E13" s="65">
        <v>31</v>
      </c>
      <c r="F13" s="65">
        <v>31</v>
      </c>
      <c r="G13" s="65">
        <v>39</v>
      </c>
      <c r="H13" s="65">
        <v>39</v>
      </c>
      <c r="I13" s="65">
        <v>47</v>
      </c>
      <c r="J13" s="65">
        <v>47</v>
      </c>
      <c r="K13" s="65">
        <v>55</v>
      </c>
      <c r="L13" s="65">
        <v>55</v>
      </c>
      <c r="M13" s="65">
        <v>63</v>
      </c>
    </row>
    <row r="14" spans="3:13" s="62" customFormat="1" x14ac:dyDescent="0.3">
      <c r="C14" s="76" t="s">
        <v>190</v>
      </c>
      <c r="D14" s="64" t="s">
        <v>191</v>
      </c>
      <c r="E14" s="78">
        <v>23</v>
      </c>
      <c r="F14" s="78">
        <v>31</v>
      </c>
      <c r="G14" s="78">
        <v>31</v>
      </c>
      <c r="H14" s="78">
        <v>39</v>
      </c>
      <c r="I14" s="78">
        <v>39</v>
      </c>
      <c r="J14" s="78">
        <v>47</v>
      </c>
      <c r="K14" s="78">
        <v>47</v>
      </c>
      <c r="L14" s="78">
        <v>55</v>
      </c>
      <c r="M14" s="78">
        <v>55</v>
      </c>
    </row>
    <row r="15" spans="3:13" s="62" customFormat="1" x14ac:dyDescent="0.3">
      <c r="C15" s="76" t="s">
        <v>192</v>
      </c>
      <c r="D15" s="80" t="s">
        <v>193</v>
      </c>
      <c r="E15" s="78">
        <v>23</v>
      </c>
      <c r="F15" s="78">
        <v>31</v>
      </c>
      <c r="G15" s="78">
        <v>31</v>
      </c>
      <c r="H15" s="78">
        <v>39</v>
      </c>
      <c r="I15" s="78">
        <v>39</v>
      </c>
      <c r="J15" s="78">
        <v>47</v>
      </c>
      <c r="K15" s="78">
        <v>47</v>
      </c>
      <c r="L15" s="78">
        <v>55</v>
      </c>
      <c r="M15" s="78">
        <v>55</v>
      </c>
    </row>
    <row r="16" spans="3:13" s="62" customFormat="1" x14ac:dyDescent="0.3">
      <c r="C16" s="76" t="s">
        <v>194</v>
      </c>
      <c r="D16" s="64" t="s">
        <v>195</v>
      </c>
      <c r="E16" s="65">
        <v>111</v>
      </c>
      <c r="F16" s="65">
        <v>119</v>
      </c>
      <c r="G16" s="65">
        <v>143</v>
      </c>
      <c r="H16" s="65">
        <v>159</v>
      </c>
      <c r="I16" s="65">
        <v>183</v>
      </c>
      <c r="J16" s="65">
        <v>191</v>
      </c>
      <c r="K16" s="65">
        <v>215</v>
      </c>
      <c r="L16" s="65">
        <v>223</v>
      </c>
      <c r="M16" s="65">
        <v>247</v>
      </c>
    </row>
    <row r="17" spans="3:13" s="62" customFormat="1" x14ac:dyDescent="0.3">
      <c r="C17" s="76" t="s">
        <v>196</v>
      </c>
      <c r="D17" s="77" t="s">
        <v>197</v>
      </c>
      <c r="E17" s="65">
        <v>23</v>
      </c>
      <c r="F17" s="65">
        <v>23</v>
      </c>
      <c r="G17" s="65">
        <v>31</v>
      </c>
      <c r="H17" s="65">
        <v>31</v>
      </c>
      <c r="I17" s="65">
        <v>39</v>
      </c>
      <c r="J17" s="65">
        <v>39</v>
      </c>
      <c r="K17" s="65">
        <v>47</v>
      </c>
      <c r="L17" s="65">
        <v>47</v>
      </c>
      <c r="M17" s="65">
        <v>47</v>
      </c>
    </row>
    <row r="18" spans="3:13" x14ac:dyDescent="0.3">
      <c r="C18" s="76" t="s">
        <v>206</v>
      </c>
      <c r="D18" s="77" t="s">
        <v>208</v>
      </c>
      <c r="E18" s="65">
        <v>47</v>
      </c>
      <c r="F18" s="65">
        <v>47</v>
      </c>
      <c r="G18" s="65">
        <v>55</v>
      </c>
      <c r="H18" s="65">
        <v>63</v>
      </c>
      <c r="I18" s="65">
        <v>71</v>
      </c>
      <c r="J18" s="65">
        <v>79</v>
      </c>
      <c r="K18" s="65">
        <v>87</v>
      </c>
      <c r="L18" s="65">
        <v>87</v>
      </c>
      <c r="M18" s="65">
        <v>95</v>
      </c>
    </row>
    <row r="19" spans="3:13" x14ac:dyDescent="0.3">
      <c r="C19" s="76" t="s">
        <v>207</v>
      </c>
      <c r="D19" s="77" t="s">
        <v>209</v>
      </c>
      <c r="E19" s="65">
        <v>15</v>
      </c>
      <c r="F19" s="65">
        <v>15</v>
      </c>
      <c r="G19" s="65">
        <v>15</v>
      </c>
      <c r="H19" s="65">
        <v>15</v>
      </c>
      <c r="I19" s="65">
        <v>15</v>
      </c>
      <c r="J19" s="65">
        <v>15</v>
      </c>
      <c r="K19" s="65">
        <v>15</v>
      </c>
      <c r="L19" s="65">
        <v>15</v>
      </c>
      <c r="M19" s="65">
        <v>15</v>
      </c>
    </row>
  </sheetData>
  <mergeCells count="1">
    <mergeCell ref="E6:M6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History</vt:lpstr>
      <vt:lpstr>RegisterSetting(Mode)</vt:lpstr>
      <vt:lpstr>Mode List</vt:lpstr>
      <vt:lpstr>&lt;reference&gt;Gain_Table</vt:lpstr>
      <vt:lpstr>&lt;reference&gt;GlobalTiming</vt:lpstr>
    </vt:vector>
  </TitlesOfParts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yuko</dc:creator>
  <cp:lastModifiedBy>Suzuki, Koji (SSS)</cp:lastModifiedBy>
  <dcterms:created xsi:type="dcterms:W3CDTF">2010-09-03T11:19:02Z</dcterms:created>
  <dcterms:modified xsi:type="dcterms:W3CDTF">2022-07-29T00:10:51Z</dcterms:modified>
</cp:coreProperties>
</file>