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tiwari\Desktop\"/>
    </mc:Choice>
  </mc:AlternateContent>
  <bookViews>
    <workbookView xWindow="0" yWindow="1800" windowWidth="20460" windowHeight="7470"/>
  </bookViews>
  <sheets>
    <sheet name="Sheet1" sheetId="1" r:id="rId1"/>
    <sheet name="Sheet2" sheetId="2" state="hidden" r:id="rId2"/>
  </sheets>
  <definedNames>
    <definedName name="_xlnm._FilterDatabase" localSheetId="1" hidden="1">Sheet2!$C$29:$R$38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4" i="1"/>
  <c r="K12" i="1"/>
  <c r="M10" i="1"/>
  <c r="L10" i="1" s="1"/>
  <c r="D12" i="1"/>
  <c r="O6" i="1"/>
  <c r="H6" i="1"/>
  <c r="D13" i="1" l="1"/>
  <c r="H10" i="1" s="1"/>
  <c r="H11" i="1"/>
  <c r="H14" i="1" l="1"/>
  <c r="H12" i="1"/>
</calcChain>
</file>

<file path=xl/sharedStrings.xml><?xml version="1.0" encoding="utf-8"?>
<sst xmlns="http://schemas.openxmlformats.org/spreadsheetml/2006/main" count="170" uniqueCount="53">
  <si>
    <t>Scheme Calculator</t>
  </si>
  <si>
    <t>SCHEME CODE</t>
  </si>
  <si>
    <t>SCHEME GROUP</t>
  </si>
  <si>
    <t>ADC GENERAL - 2A</t>
  </si>
  <si>
    <t>ADC DSS - 2W</t>
  </si>
  <si>
    <t>ADC DCC - 2A</t>
  </si>
  <si>
    <t>HR ADC DCC - 2A</t>
  </si>
  <si>
    <t>IP ADC CAT D - 2A</t>
  </si>
  <si>
    <t>DCC ADC CAT D - 2A</t>
  </si>
  <si>
    <t>IP ADC CAT D DSS - 2A</t>
  </si>
  <si>
    <t>NIP-ADC CAT D - 2A</t>
  </si>
  <si>
    <t>DCC ADC HR CAT D - 2A</t>
  </si>
  <si>
    <t>NIP ADC CAT D DSS - 2A</t>
  </si>
  <si>
    <t>UPF</t>
  </si>
  <si>
    <t>LTV</t>
  </si>
  <si>
    <t>LOCATIONS</t>
  </si>
  <si>
    <t>MODELS</t>
  </si>
  <si>
    <t>12 months</t>
  </si>
  <si>
    <t>18 months</t>
  </si>
  <si>
    <t>24 months</t>
  </si>
  <si>
    <t>30 months</t>
  </si>
  <si>
    <t>36 months</t>
  </si>
  <si>
    <t>12 months- 1 Adv EMI</t>
  </si>
  <si>
    <t>18 months- 1 Adv EMI</t>
  </si>
  <si>
    <t>24 months- 1 Adv EMI</t>
  </si>
  <si>
    <t>30 months- 1 Adv EMI</t>
  </si>
  <si>
    <t>36 months- 1 Adv EMI</t>
  </si>
  <si>
    <t>ALL INDIA EXCEPT BIHAR</t>
  </si>
  <si>
    <t>ALL BAL MODEL EXCEPT PROBIKING MODELS</t>
  </si>
  <si>
    <t>ALL INDIA EXCPT BIHAR</t>
  </si>
  <si>
    <t>Scheme Code</t>
  </si>
  <si>
    <t>Scheme Group</t>
  </si>
  <si>
    <t>LTV %</t>
  </si>
  <si>
    <t>ORP</t>
  </si>
  <si>
    <t>Model</t>
  </si>
  <si>
    <t>LTV Amount</t>
  </si>
  <si>
    <t>ROI</t>
  </si>
  <si>
    <t>Tenure</t>
  </si>
  <si>
    <t>Down Payment</t>
  </si>
  <si>
    <t>EMI</t>
  </si>
  <si>
    <t>Total Interest</t>
  </si>
  <si>
    <t>Extra Payments</t>
  </si>
  <si>
    <t>To be fill</t>
  </si>
  <si>
    <t>Select</t>
  </si>
  <si>
    <t>NDCC</t>
  </si>
  <si>
    <t>DCC</t>
  </si>
  <si>
    <t>For ADV DP</t>
  </si>
  <si>
    <t>ADC TOP 2K CORPORATE</t>
  </si>
  <si>
    <t xml:space="preserve">ADC UPSELL - 2W </t>
  </si>
  <si>
    <t>ADC UPSELL DCC- 2W</t>
  </si>
  <si>
    <t>ADC WEB GENRAL SCHEME</t>
  </si>
  <si>
    <t>ADC WEB DCC SCHEME</t>
  </si>
  <si>
    <t>ALL BAL MODEL &amp; PROBIKING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</si>
</sst>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10" fontId="5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14" xfId="0" applyFont="1" applyBorder="1"/>
    <xf numFmtId="0" fontId="2" fillId="0" borderId="14" xfId="0" applyFont="1" applyBorder="1" applyAlignment="1">
      <alignment wrapText="1"/>
    </xf>
    <xf numFmtId="0" fontId="2" fillId="8" borderId="17" xfId="0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wrapText="1"/>
    </xf>
    <xf numFmtId="0" fontId="2" fillId="0" borderId="18" xfId="0" applyFont="1" applyBorder="1"/>
    <xf numFmtId="0" fontId="2" fillId="0" borderId="16" xfId="0" applyFont="1" applyBorder="1"/>
    <xf numFmtId="0" fontId="2" fillId="8" borderId="0" xfId="0" applyFont="1" applyFill="1" applyBorder="1"/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wrapText="1"/>
    </xf>
    <xf numFmtId="0" fontId="2" fillId="8" borderId="16" xfId="0" applyFont="1" applyFill="1" applyBorder="1"/>
    <xf numFmtId="0" fontId="2" fillId="0" borderId="16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9" fontId="2" fillId="8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6" xfId="0" applyFont="1" applyFill="1" applyBorder="1"/>
    <xf numFmtId="164" fontId="2" fillId="8" borderId="0" xfId="0" applyNumberFormat="1" applyFont="1" applyFill="1" applyBorder="1"/>
    <xf numFmtId="0" fontId="2" fillId="0" borderId="0" xfId="0" applyFont="1" applyBorder="1"/>
    <xf numFmtId="164" fontId="2" fillId="3" borderId="7" xfId="0" applyNumberFormat="1" applyFont="1" applyFill="1" applyBorder="1" applyAlignment="1">
      <alignment wrapText="1"/>
    </xf>
    <xf numFmtId="0" fontId="2" fillId="8" borderId="8" xfId="0" applyFont="1" applyFill="1" applyBorder="1"/>
    <xf numFmtId="1" fontId="2" fillId="8" borderId="0" xfId="0" applyNumberFormat="1" applyFont="1" applyFill="1" applyBorder="1"/>
    <xf numFmtId="0" fontId="2" fillId="8" borderId="10" xfId="0" applyFont="1" applyFill="1" applyBorder="1"/>
    <xf numFmtId="0" fontId="2" fillId="3" borderId="0" xfId="0" applyFont="1" applyFill="1" applyBorder="1"/>
    <xf numFmtId="164" fontId="2" fillId="8" borderId="7" xfId="0" applyNumberFormat="1" applyFont="1" applyFill="1" applyBorder="1"/>
    <xf numFmtId="0" fontId="2" fillId="8" borderId="12" xfId="0" applyFont="1" applyFill="1" applyBorder="1"/>
    <xf numFmtId="9" fontId="2" fillId="8" borderId="0" xfId="1" applyFont="1" applyFill="1" applyBorder="1"/>
    <xf numFmtId="0" fontId="2" fillId="8" borderId="14" xfId="0" applyFont="1" applyFill="1" applyBorder="1"/>
    <xf numFmtId="0" fontId="2" fillId="8" borderId="1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6" fillId="9" borderId="19" xfId="0" applyFont="1" applyFill="1" applyBorder="1"/>
    <xf numFmtId="0" fontId="2" fillId="0" borderId="14" xfId="0" applyFont="1" applyBorder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2" fillId="8" borderId="0" xfId="0" applyFont="1" applyFill="1" applyBorder="1" applyAlignment="1">
      <alignment horizontal="right" vertical="center"/>
    </xf>
    <xf numFmtId="9" fontId="2" fillId="3" borderId="7" xfId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right" vertical="center"/>
    </xf>
    <xf numFmtId="0" fontId="2" fillId="6" borderId="7" xfId="0" applyFont="1" applyFill="1" applyBorder="1" applyAlignment="1">
      <alignment horizontal="right" vertical="center"/>
    </xf>
    <xf numFmtId="10" fontId="2" fillId="8" borderId="7" xfId="1" applyNumberFormat="1" applyFont="1" applyFill="1" applyBorder="1" applyAlignment="1">
      <alignment horizontal="right" vertical="center"/>
    </xf>
    <xf numFmtId="9" fontId="2" fillId="8" borderId="7" xfId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4" xfId="0" applyFont="1" applyBorder="1" applyAlignment="1">
      <alignment horizontal="right"/>
    </xf>
    <xf numFmtId="0" fontId="2" fillId="8" borderId="0" xfId="0" applyFont="1" applyFill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8" borderId="7" xfId="0" applyFont="1" applyFill="1" applyBorder="1" applyAlignment="1">
      <alignment horizontal="right" vertical="center"/>
    </xf>
    <xf numFmtId="164" fontId="2" fillId="8" borderId="9" xfId="0" applyNumberFormat="1" applyFont="1" applyFill="1" applyBorder="1" applyAlignment="1">
      <alignment horizontal="right"/>
    </xf>
    <xf numFmtId="1" fontId="2" fillId="8" borderId="11" xfId="0" applyNumberFormat="1" applyFont="1" applyFill="1" applyBorder="1" applyAlignment="1">
      <alignment horizontal="right"/>
    </xf>
    <xf numFmtId="164" fontId="2" fillId="8" borderId="13" xfId="0" applyNumberFormat="1" applyFont="1" applyFill="1" applyBorder="1" applyAlignment="1">
      <alignment horizontal="right"/>
    </xf>
    <xf numFmtId="164" fontId="6" fillId="9" borderId="20" xfId="0" applyNumberFormat="1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4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showRowColHeaders="0" tabSelected="1" workbookViewId="0">
      <selection activeCell="L14" sqref="L14"/>
    </sheetView>
  </sheetViews>
  <sheetFormatPr defaultRowHeight="15" x14ac:dyDescent="0.25"/>
  <cols>
    <col min="1" max="1" width="4.7109375" style="11" customWidth="1"/>
    <col min="2" max="2" width="9.140625" style="11"/>
    <col min="3" max="3" width="13.140625" style="11" bestFit="1" customWidth="1"/>
    <col min="4" max="4" width="10.7109375" style="11" bestFit="1" customWidth="1"/>
    <col min="5" max="5" width="4.28515625" style="11" bestFit="1" customWidth="1"/>
    <col min="6" max="6" width="9.140625" style="11"/>
    <col min="7" max="7" width="21.5703125" style="11" bestFit="1" customWidth="1"/>
    <col min="8" max="8" width="25" style="65" bestFit="1" customWidth="1"/>
    <col min="9" max="9" width="4.28515625" style="11" bestFit="1" customWidth="1"/>
    <col min="10" max="10" width="9.140625" style="70"/>
    <col min="11" max="11" width="20.28515625" style="55" bestFit="1" customWidth="1"/>
    <col min="12" max="12" width="9.140625" style="11"/>
    <col min="13" max="13" width="0" style="11" hidden="1" customWidth="1"/>
    <col min="14" max="14" width="14.7109375" style="11" bestFit="1" customWidth="1"/>
    <col min="15" max="15" width="19.28515625" style="45" customWidth="1"/>
    <col min="16" max="16384" width="9.140625" style="11"/>
  </cols>
  <sheetData>
    <row r="1" spans="1:17" ht="15.75" thickBot="1" x14ac:dyDescent="0.3">
      <c r="B1" s="12"/>
      <c r="C1" s="12"/>
      <c r="D1" s="12"/>
      <c r="E1" s="12"/>
      <c r="F1" s="12"/>
      <c r="G1" s="12"/>
      <c r="H1" s="56"/>
      <c r="I1" s="12"/>
      <c r="J1" s="66"/>
      <c r="K1" s="47"/>
      <c r="L1" s="12"/>
      <c r="M1" s="12"/>
      <c r="N1" s="12"/>
      <c r="O1" s="13"/>
      <c r="P1" s="12"/>
    </row>
    <row r="2" spans="1:17" ht="16.5" thickTop="1" thickBot="1" x14ac:dyDescent="0.3">
      <c r="B2" s="14"/>
      <c r="C2" s="15"/>
      <c r="D2" s="15"/>
      <c r="E2" s="15"/>
      <c r="F2" s="15"/>
      <c r="G2" s="15"/>
      <c r="H2" s="57"/>
      <c r="I2" s="15"/>
      <c r="J2" s="67"/>
      <c r="K2" s="48"/>
      <c r="L2" s="15"/>
      <c r="M2" s="15"/>
      <c r="N2" s="15"/>
      <c r="O2" s="17"/>
      <c r="P2" s="15"/>
      <c r="Q2" s="18"/>
    </row>
    <row r="3" spans="1:17" ht="15.75" thickBot="1" x14ac:dyDescent="0.3">
      <c r="A3" s="19"/>
      <c r="B3" s="15"/>
      <c r="C3" s="75" t="s">
        <v>0</v>
      </c>
      <c r="D3" s="76"/>
      <c r="E3" s="76"/>
      <c r="F3" s="77"/>
      <c r="G3" s="20"/>
      <c r="H3" s="58"/>
      <c r="I3" s="20"/>
      <c r="J3" s="68"/>
      <c r="K3" s="49"/>
      <c r="L3" s="20"/>
      <c r="M3" s="20"/>
      <c r="N3" s="20"/>
      <c r="O3" s="22"/>
      <c r="P3" s="23"/>
    </row>
    <row r="4" spans="1:17" x14ac:dyDescent="0.25">
      <c r="A4" s="19"/>
      <c r="B4" s="15"/>
      <c r="C4" s="20"/>
      <c r="D4" s="20"/>
      <c r="E4" s="20"/>
      <c r="F4" s="20"/>
      <c r="G4" s="20"/>
      <c r="H4" s="58"/>
      <c r="I4" s="20"/>
      <c r="J4" s="68"/>
      <c r="K4" s="49"/>
      <c r="L4" s="20"/>
      <c r="M4" s="20"/>
      <c r="N4" s="20"/>
      <c r="O4" s="22"/>
      <c r="P4" s="23"/>
    </row>
    <row r="5" spans="1:17" ht="15.75" thickBot="1" x14ac:dyDescent="0.3">
      <c r="A5" s="19"/>
      <c r="B5" s="15"/>
      <c r="C5" s="20"/>
      <c r="D5" s="20"/>
      <c r="E5" s="20"/>
      <c r="F5" s="20"/>
      <c r="G5" s="20"/>
      <c r="H5" s="58"/>
      <c r="I5" s="20"/>
      <c r="J5" s="68"/>
      <c r="K5" s="49"/>
      <c r="L5" s="20"/>
      <c r="M5" s="20"/>
      <c r="N5" s="20"/>
      <c r="O5" s="22"/>
      <c r="P5" s="23"/>
    </row>
    <row r="6" spans="1:17" s="31" customFormat="1" ht="45.75" thickBot="1" x14ac:dyDescent="0.3">
      <c r="A6" s="24"/>
      <c r="B6" s="16"/>
      <c r="C6" s="25" t="s">
        <v>30</v>
      </c>
      <c r="D6" s="26">
        <v>57655</v>
      </c>
      <c r="E6" s="21"/>
      <c r="F6" s="21"/>
      <c r="G6" s="25" t="s">
        <v>31</v>
      </c>
      <c r="H6" s="59" t="str">
        <f>IFERROR(VLOOKUP(D6,Sheet2!C:D,2,0)," ")</f>
        <v>ADC GENERAL - 2A</v>
      </c>
      <c r="I6" s="21"/>
      <c r="J6" s="25" t="s">
        <v>32</v>
      </c>
      <c r="K6" s="50">
        <v>0.75</v>
      </c>
      <c r="L6" s="27"/>
      <c r="M6" s="28"/>
      <c r="N6" s="25" t="s">
        <v>34</v>
      </c>
      <c r="O6" s="29" t="str">
        <f>IFERROR(VLOOKUP(D6,Sheet2!C:H,6,0)," ")</f>
        <v>ALL BAL MODEL EXCEPT PROBIKING MODELS</v>
      </c>
      <c r="P6" s="30"/>
    </row>
    <row r="7" spans="1:17" ht="15.75" thickBot="1" x14ac:dyDescent="0.3">
      <c r="A7" s="19"/>
      <c r="B7" s="15"/>
      <c r="C7" s="20"/>
      <c r="D7" s="20"/>
      <c r="E7" s="20"/>
      <c r="F7" s="20"/>
      <c r="G7" s="20"/>
      <c r="H7" s="58"/>
      <c r="I7" s="20"/>
      <c r="J7" s="68"/>
      <c r="K7" s="49"/>
      <c r="L7" s="20"/>
      <c r="M7" s="20"/>
      <c r="N7" s="20"/>
      <c r="O7" s="22"/>
      <c r="P7" s="23"/>
    </row>
    <row r="8" spans="1:17" ht="15.75" thickBot="1" x14ac:dyDescent="0.3">
      <c r="A8" s="19"/>
      <c r="B8" s="15"/>
      <c r="C8" s="20"/>
      <c r="D8" s="20"/>
      <c r="E8" s="20"/>
      <c r="F8" s="20"/>
      <c r="G8" s="20"/>
      <c r="H8" s="58"/>
      <c r="I8" s="20"/>
      <c r="J8" s="69" t="s">
        <v>33</v>
      </c>
      <c r="K8" s="51">
        <v>80000</v>
      </c>
      <c r="L8" s="33"/>
      <c r="M8" s="34"/>
      <c r="N8" s="32" t="s">
        <v>41</v>
      </c>
      <c r="O8" s="35">
        <v>2500</v>
      </c>
      <c r="P8" s="23"/>
    </row>
    <row r="9" spans="1:17" ht="15.75" thickBot="1" x14ac:dyDescent="0.3">
      <c r="A9" s="19"/>
      <c r="B9" s="15"/>
      <c r="C9" s="20"/>
      <c r="D9" s="20"/>
      <c r="E9" s="20"/>
      <c r="F9" s="20"/>
      <c r="G9" s="20"/>
      <c r="H9" s="58"/>
      <c r="I9" s="20"/>
      <c r="J9" s="68"/>
      <c r="K9" s="49"/>
      <c r="L9" s="20"/>
      <c r="M9" s="34"/>
      <c r="N9" s="20"/>
      <c r="O9" s="22"/>
      <c r="P9" s="23"/>
    </row>
    <row r="10" spans="1:17" ht="15.75" thickBot="1" x14ac:dyDescent="0.3">
      <c r="A10" s="19"/>
      <c r="B10" s="15"/>
      <c r="C10" s="20"/>
      <c r="D10" s="20"/>
      <c r="E10" s="20"/>
      <c r="F10" s="20"/>
      <c r="G10" s="36" t="s">
        <v>38</v>
      </c>
      <c r="H10" s="60">
        <f>(K8-D12)+D13+O8+K16</f>
        <v>24600</v>
      </c>
      <c r="I10" s="20"/>
      <c r="J10" s="69" t="s">
        <v>37</v>
      </c>
      <c r="K10" s="52" t="s">
        <v>24</v>
      </c>
      <c r="L10" s="37">
        <f>M10/12</f>
        <v>1.9166666666666667</v>
      </c>
      <c r="M10" s="34">
        <f>IFERROR(VLOOKUP(K10,Sheet2!Z7:AA16,2,0)," ")</f>
        <v>23</v>
      </c>
      <c r="N10" s="20"/>
      <c r="O10" s="22"/>
      <c r="P10" s="23"/>
    </row>
    <row r="11" spans="1:17" ht="15.75" thickBot="1" x14ac:dyDescent="0.3">
      <c r="A11" s="19"/>
      <c r="B11" s="15"/>
      <c r="C11" s="20"/>
      <c r="D11" s="20"/>
      <c r="E11" s="20"/>
      <c r="F11" s="20"/>
      <c r="G11" s="38" t="s">
        <v>39</v>
      </c>
      <c r="H11" s="61">
        <f>(((D12*K12)*L10)+D12)/M10</f>
        <v>3123.695652173913</v>
      </c>
      <c r="I11" s="20"/>
      <c r="J11" s="68"/>
      <c r="K11" s="49"/>
      <c r="L11" s="20"/>
      <c r="M11" s="34"/>
      <c r="N11" s="39"/>
      <c r="O11" s="22" t="s">
        <v>42</v>
      </c>
      <c r="P11" s="23"/>
    </row>
    <row r="12" spans="1:17" ht="15.75" thickBot="1" x14ac:dyDescent="0.3">
      <c r="A12" s="19"/>
      <c r="B12" s="15"/>
      <c r="C12" s="32" t="s">
        <v>35</v>
      </c>
      <c r="D12" s="40">
        <f>K8*K6</f>
        <v>60000</v>
      </c>
      <c r="E12" s="20"/>
      <c r="F12" s="20"/>
      <c r="G12" s="41" t="s">
        <v>40</v>
      </c>
      <c r="H12" s="62">
        <f>((H11*M10)+H10)-K8</f>
        <v>16445</v>
      </c>
      <c r="I12" s="20"/>
      <c r="J12" s="69" t="s">
        <v>36</v>
      </c>
      <c r="K12" s="53">
        <f>VLOOKUP(D6,Sheet2!C:R,MATCH(Sheet1!K10,Sheet2!C1:R1,0),0)</f>
        <v>0.10299999999999999</v>
      </c>
      <c r="L12" s="42"/>
      <c r="M12" s="34"/>
      <c r="N12" s="71"/>
      <c r="O12" s="22" t="s">
        <v>43</v>
      </c>
      <c r="P12" s="23"/>
    </row>
    <row r="13" spans="1:17" ht="15.75" thickBot="1" x14ac:dyDescent="0.3">
      <c r="A13" s="19"/>
      <c r="B13" s="15"/>
      <c r="C13" s="32" t="s">
        <v>13</v>
      </c>
      <c r="D13" s="40">
        <f>D12*K14</f>
        <v>2100</v>
      </c>
      <c r="E13" s="20"/>
      <c r="F13" s="20"/>
      <c r="G13" s="20"/>
      <c r="H13" s="58"/>
      <c r="I13" s="20"/>
      <c r="J13" s="68"/>
      <c r="K13" s="49"/>
      <c r="L13" s="20"/>
      <c r="M13" s="34"/>
      <c r="N13" s="20"/>
      <c r="O13" s="22"/>
      <c r="P13" s="23"/>
    </row>
    <row r="14" spans="1:17" ht="15.75" thickBot="1" x14ac:dyDescent="0.3">
      <c r="A14" s="19"/>
      <c r="B14" s="15"/>
      <c r="C14" s="20"/>
      <c r="D14" s="20"/>
      <c r="E14" s="20"/>
      <c r="F14" s="20"/>
      <c r="G14" s="46" t="s">
        <v>46</v>
      </c>
      <c r="H14" s="63">
        <f>H10+H11</f>
        <v>27723.695652173912</v>
      </c>
      <c r="I14" s="20"/>
      <c r="J14" s="69" t="s">
        <v>13</v>
      </c>
      <c r="K14" s="54">
        <f>IFERROR(VLOOKUP(D6,Sheet2!C:E,3,0)," ")</f>
        <v>3.5000000000000003E-2</v>
      </c>
      <c r="L14" s="42"/>
      <c r="M14" s="34"/>
      <c r="N14" s="20"/>
      <c r="O14" s="22"/>
      <c r="P14" s="23"/>
    </row>
    <row r="15" spans="1:17" ht="15.75" thickBot="1" x14ac:dyDescent="0.3">
      <c r="A15" s="19"/>
      <c r="B15" s="15"/>
      <c r="C15" s="20"/>
      <c r="D15" s="20"/>
      <c r="E15" s="20"/>
      <c r="F15" s="20"/>
      <c r="G15" s="20"/>
      <c r="H15" s="58"/>
      <c r="I15" s="20"/>
      <c r="J15" s="68"/>
      <c r="K15" s="49"/>
      <c r="L15" s="20"/>
      <c r="M15" s="34"/>
      <c r="N15" s="20"/>
      <c r="O15" s="22"/>
      <c r="P15" s="23"/>
    </row>
    <row r="16" spans="1:17" ht="15.75" thickBot="1" x14ac:dyDescent="0.3">
      <c r="A16" s="19"/>
      <c r="B16" s="15"/>
      <c r="C16" s="43"/>
      <c r="D16" s="43"/>
      <c r="E16" s="43"/>
      <c r="F16" s="43"/>
      <c r="G16" s="43"/>
      <c r="H16" s="64"/>
      <c r="I16" s="43"/>
      <c r="J16" s="71" t="s">
        <v>44</v>
      </c>
      <c r="K16" s="40">
        <f>VLOOKUP(J16,Sheet2!AD3:AE4,2,0)</f>
        <v>0</v>
      </c>
      <c r="L16" s="43"/>
      <c r="M16" s="12"/>
      <c r="N16" s="43"/>
      <c r="O16" s="44"/>
      <c r="P16" s="23"/>
    </row>
    <row r="17" spans="2:16" ht="16.5" thickTop="1" thickBot="1" x14ac:dyDescent="0.3">
      <c r="B17" s="78" t="s">
        <v>50</v>
      </c>
      <c r="C17" s="78"/>
      <c r="D17" s="72">
        <v>42170</v>
      </c>
      <c r="E17" s="73">
        <v>0.8</v>
      </c>
      <c r="G17" s="74" t="s">
        <v>47</v>
      </c>
      <c r="H17" s="72">
        <v>47088</v>
      </c>
      <c r="I17" s="73">
        <v>0.95</v>
      </c>
      <c r="L17" s="78" t="s">
        <v>50</v>
      </c>
      <c r="M17" s="78"/>
      <c r="N17" s="78"/>
      <c r="O17" s="72">
        <v>53635</v>
      </c>
      <c r="P17" s="73">
        <v>0.95</v>
      </c>
    </row>
    <row r="18" spans="2:16" ht="16.5" thickTop="1" thickBot="1" x14ac:dyDescent="0.3">
      <c r="B18" s="78" t="s">
        <v>50</v>
      </c>
      <c r="C18" s="78"/>
      <c r="D18" s="72">
        <v>53631</v>
      </c>
      <c r="E18" s="73">
        <v>0.9</v>
      </c>
      <c r="G18" s="74" t="s">
        <v>48</v>
      </c>
      <c r="H18" s="72">
        <v>46834</v>
      </c>
      <c r="I18" s="73">
        <v>0.95</v>
      </c>
      <c r="L18" s="78" t="s">
        <v>48</v>
      </c>
      <c r="M18" s="78"/>
      <c r="N18" s="78"/>
      <c r="O18" s="72">
        <v>61406</v>
      </c>
      <c r="P18" s="73">
        <v>0.95</v>
      </c>
    </row>
    <row r="19" spans="2:16" ht="16.5" thickTop="1" thickBot="1" x14ac:dyDescent="0.3">
      <c r="B19" s="78" t="s">
        <v>51</v>
      </c>
      <c r="C19" s="78"/>
      <c r="D19" s="72">
        <v>53632</v>
      </c>
      <c r="E19" s="73">
        <v>0.9</v>
      </c>
      <c r="G19" s="74" t="s">
        <v>49</v>
      </c>
      <c r="H19" s="72">
        <v>46835</v>
      </c>
      <c r="I19" s="73">
        <v>0.95</v>
      </c>
      <c r="L19" s="78" t="s">
        <v>49</v>
      </c>
      <c r="M19" s="78"/>
      <c r="N19" s="78"/>
      <c r="O19" s="72">
        <v>61407</v>
      </c>
      <c r="P19" s="73">
        <v>0.95</v>
      </c>
    </row>
    <row r="20" spans="2:16" ht="15.75" thickTop="1" x14ac:dyDescent="0.25"/>
  </sheetData>
  <mergeCells count="7">
    <mergeCell ref="C3:F3"/>
    <mergeCell ref="L17:N17"/>
    <mergeCell ref="L18:N18"/>
    <mergeCell ref="L19:N19"/>
    <mergeCell ref="B17:C17"/>
    <mergeCell ref="B18:C18"/>
    <mergeCell ref="B19:C19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Sheet2!$C$2:$C$38</xm:f>
          </x14:formula1>
          <xm:sqref>D6</xm:sqref>
        </x14:dataValidation>
        <x14:dataValidation type="list" allowBlank="1" showInputMessage="1" showErrorMessage="1">
          <x14:formula1>
            <xm:f>Sheet2!$Z$6:$Z$16</xm:f>
          </x14:formula1>
          <xm:sqref>K10</xm:sqref>
        </x14:dataValidation>
        <x14:dataValidation type="list" allowBlank="1" showInputMessage="1" showErrorMessage="1">
          <x14:formula1>
            <xm:f>Sheet2!$AD$3:$AD$4</xm:f>
          </x14:formula1>
          <xm:sqref>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E38"/>
  <sheetViews>
    <sheetView topLeftCell="A18" workbookViewId="0">
      <selection activeCell="F30" sqref="F30:F38"/>
    </sheetView>
  </sheetViews>
  <sheetFormatPr defaultRowHeight="15" x14ac:dyDescent="0.25"/>
  <cols>
    <col min="3" max="3" width="13.5703125" bestFit="1" customWidth="1"/>
    <col min="4" max="4" width="19.140625" bestFit="1" customWidth="1"/>
    <col min="5" max="5" width="5.7109375" bestFit="1" customWidth="1"/>
    <col min="6" max="6" width="4.28515625" bestFit="1" customWidth="1"/>
    <col min="7" max="7" width="19.7109375" bestFit="1" customWidth="1"/>
    <col min="8" max="8" width="35.42578125" bestFit="1" customWidth="1"/>
    <col min="9" max="13" width="7.7109375" bestFit="1" customWidth="1"/>
    <col min="14" max="18" width="8.42578125" bestFit="1" customWidth="1"/>
    <col min="26" max="26" width="15" bestFit="1" customWidth="1"/>
  </cols>
  <sheetData>
    <row r="1" spans="3:31" s="10" customFormat="1" ht="60" x14ac:dyDescent="0.25">
      <c r="C1" s="10" t="s">
        <v>1</v>
      </c>
      <c r="D1" s="10" t="s">
        <v>2</v>
      </c>
      <c r="E1" s="3" t="s">
        <v>13</v>
      </c>
      <c r="F1" s="3" t="s">
        <v>14</v>
      </c>
      <c r="G1" s="3" t="s">
        <v>15</v>
      </c>
      <c r="H1" s="3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Z1" s="10" t="s">
        <v>1</v>
      </c>
    </row>
    <row r="2" spans="3:31" s="10" customFormat="1" x14ac:dyDescent="0.25">
      <c r="E2" s="3"/>
      <c r="F2" s="3"/>
      <c r="G2" s="3"/>
      <c r="H2" s="3"/>
      <c r="I2" s="6"/>
      <c r="J2" s="6"/>
      <c r="K2" s="6"/>
      <c r="L2" s="6"/>
      <c r="M2" s="6"/>
      <c r="N2" s="7"/>
      <c r="O2" s="7"/>
      <c r="P2" s="7"/>
      <c r="Q2" s="7"/>
      <c r="R2" s="7"/>
      <c r="Z2" s="10" t="s">
        <v>2</v>
      </c>
    </row>
    <row r="3" spans="3:31" x14ac:dyDescent="0.25">
      <c r="C3" s="1">
        <v>59193</v>
      </c>
      <c r="D3" s="2" t="s">
        <v>3</v>
      </c>
      <c r="E3" s="4">
        <v>0.03</v>
      </c>
      <c r="F3" s="5">
        <v>0.75</v>
      </c>
      <c r="G3" s="8" t="s">
        <v>27</v>
      </c>
      <c r="H3" s="8" t="s">
        <v>28</v>
      </c>
      <c r="I3" s="9">
        <v>9.2499999999999999E-2</v>
      </c>
      <c r="J3" s="9">
        <v>0.10150000000000001</v>
      </c>
      <c r="K3" s="9">
        <v>0.107</v>
      </c>
      <c r="L3" s="9">
        <v>0.111</v>
      </c>
      <c r="M3" s="9">
        <v>0.1145</v>
      </c>
      <c r="N3" s="9">
        <v>7.2499999999999995E-2</v>
      </c>
      <c r="O3" s="9">
        <v>8.7499999999999994E-2</v>
      </c>
      <c r="P3" s="9">
        <v>9.6000000000000002E-2</v>
      </c>
      <c r="Q3" s="9">
        <v>0.10199999999999999</v>
      </c>
      <c r="R3" s="9">
        <v>0.1065</v>
      </c>
      <c r="Z3" s="3" t="s">
        <v>13</v>
      </c>
      <c r="AA3" s="3"/>
      <c r="AD3" t="s">
        <v>44</v>
      </c>
      <c r="AE3">
        <v>0</v>
      </c>
    </row>
    <row r="4" spans="3:31" x14ac:dyDescent="0.25">
      <c r="C4" s="1">
        <v>59202</v>
      </c>
      <c r="D4" s="2" t="s">
        <v>4</v>
      </c>
      <c r="E4" s="4">
        <v>0.03</v>
      </c>
      <c r="F4" s="5">
        <v>0.75</v>
      </c>
      <c r="G4" s="8" t="s">
        <v>27</v>
      </c>
      <c r="H4" s="8" t="s">
        <v>28</v>
      </c>
      <c r="I4" s="9">
        <v>9.2499999999999999E-2</v>
      </c>
      <c r="J4" s="9">
        <v>0.10150000000000001</v>
      </c>
      <c r="K4" s="9">
        <v>0.107</v>
      </c>
      <c r="L4" s="9">
        <v>0.111</v>
      </c>
      <c r="M4" s="9"/>
      <c r="N4" s="9">
        <v>7.2499999999999995E-2</v>
      </c>
      <c r="O4" s="9">
        <v>8.7499999999999994E-2</v>
      </c>
      <c r="P4" s="9">
        <v>9.6000000000000002E-2</v>
      </c>
      <c r="Q4" s="9">
        <v>0.10199999999999999</v>
      </c>
      <c r="R4" s="9"/>
      <c r="Z4" s="3" t="s">
        <v>14</v>
      </c>
      <c r="AA4" s="3"/>
      <c r="AD4" t="s">
        <v>45</v>
      </c>
      <c r="AE4">
        <v>1100</v>
      </c>
    </row>
    <row r="5" spans="3:31" x14ac:dyDescent="0.25">
      <c r="C5" s="1">
        <v>59196</v>
      </c>
      <c r="D5" s="2" t="s">
        <v>5</v>
      </c>
      <c r="E5" s="4">
        <v>0.03</v>
      </c>
      <c r="F5" s="5">
        <v>0.75</v>
      </c>
      <c r="G5" s="8" t="s">
        <v>27</v>
      </c>
      <c r="H5" s="8" t="s">
        <v>28</v>
      </c>
      <c r="I5" s="9">
        <v>9.2499999999999999E-2</v>
      </c>
      <c r="J5" s="9">
        <v>0.10150000000000001</v>
      </c>
      <c r="K5" s="9">
        <v>0.107</v>
      </c>
      <c r="L5" s="9">
        <v>0.111</v>
      </c>
      <c r="M5" s="9">
        <v>0.1145</v>
      </c>
      <c r="N5" s="9">
        <v>7.2499999999999995E-2</v>
      </c>
      <c r="O5" s="9">
        <v>8.7499999999999994E-2</v>
      </c>
      <c r="P5" s="9">
        <v>9.6000000000000002E-2</v>
      </c>
      <c r="Q5" s="9">
        <v>0.10199999999999999</v>
      </c>
      <c r="R5" s="9">
        <v>0.1065</v>
      </c>
      <c r="Z5" s="3" t="s">
        <v>15</v>
      </c>
      <c r="AA5" s="3"/>
    </row>
    <row r="6" spans="3:31" x14ac:dyDescent="0.25">
      <c r="C6" s="1">
        <v>59199</v>
      </c>
      <c r="D6" s="2" t="s">
        <v>6</v>
      </c>
      <c r="E6" s="4">
        <v>0.03</v>
      </c>
      <c r="F6" s="5">
        <v>0.75</v>
      </c>
      <c r="G6" s="8" t="s">
        <v>27</v>
      </c>
      <c r="H6" s="8" t="s">
        <v>28</v>
      </c>
      <c r="I6" s="9">
        <v>9.2499999999999999E-2</v>
      </c>
      <c r="J6" s="9">
        <v>0.10150000000000001</v>
      </c>
      <c r="K6" s="9">
        <v>0.107</v>
      </c>
      <c r="L6" s="9">
        <v>0.111</v>
      </c>
      <c r="M6" s="9">
        <v>0.1145</v>
      </c>
      <c r="N6" s="9">
        <v>7.2499999999999995E-2</v>
      </c>
      <c r="O6" s="9">
        <v>8.7499999999999994E-2</v>
      </c>
      <c r="P6" s="9">
        <v>9.6000000000000002E-2</v>
      </c>
      <c r="Q6" s="9">
        <v>0.10199999999999999</v>
      </c>
      <c r="R6" s="9">
        <v>0.1065</v>
      </c>
      <c r="Z6" s="3"/>
      <c r="AA6" s="3">
        <v>0</v>
      </c>
    </row>
    <row r="7" spans="3:31" x14ac:dyDescent="0.25">
      <c r="C7" s="1">
        <v>57655</v>
      </c>
      <c r="D7" s="2" t="s">
        <v>3</v>
      </c>
      <c r="E7" s="4">
        <v>3.5000000000000003E-2</v>
      </c>
      <c r="F7" s="5">
        <v>0.8</v>
      </c>
      <c r="G7" s="8" t="s">
        <v>27</v>
      </c>
      <c r="H7" s="8" t="s">
        <v>28</v>
      </c>
      <c r="I7" s="9">
        <v>9.8000000000000004E-2</v>
      </c>
      <c r="J7" s="9">
        <v>0.109</v>
      </c>
      <c r="K7" s="9">
        <v>0.11550000000000001</v>
      </c>
      <c r="L7" s="9">
        <v>0.1205</v>
      </c>
      <c r="M7" s="9">
        <v>0.1245</v>
      </c>
      <c r="N7" s="9">
        <v>7.5999999999999998E-2</v>
      </c>
      <c r="O7" s="9">
        <v>9.35E-2</v>
      </c>
      <c r="P7" s="9">
        <v>0.10299999999999999</v>
      </c>
      <c r="Q7" s="9">
        <v>0.11</v>
      </c>
      <c r="R7" s="9">
        <v>0.115</v>
      </c>
      <c r="Z7" s="6" t="s">
        <v>17</v>
      </c>
      <c r="AA7" s="6">
        <v>12</v>
      </c>
    </row>
    <row r="8" spans="3:31" x14ac:dyDescent="0.25">
      <c r="C8" s="1">
        <v>57658</v>
      </c>
      <c r="D8" s="2" t="s">
        <v>5</v>
      </c>
      <c r="E8" s="4">
        <v>3.5000000000000003E-2</v>
      </c>
      <c r="F8" s="5">
        <v>0.8</v>
      </c>
      <c r="G8" s="8" t="s">
        <v>27</v>
      </c>
      <c r="H8" s="8" t="s">
        <v>28</v>
      </c>
      <c r="I8" s="9">
        <v>9.8000000000000004E-2</v>
      </c>
      <c r="J8" s="9">
        <v>0.109</v>
      </c>
      <c r="K8" s="9">
        <v>0.11550000000000001</v>
      </c>
      <c r="L8" s="9">
        <v>0.1205</v>
      </c>
      <c r="M8" s="9">
        <v>0.1245</v>
      </c>
      <c r="N8" s="9">
        <v>7.5999999999999998E-2</v>
      </c>
      <c r="O8" s="9">
        <v>9.35E-2</v>
      </c>
      <c r="P8" s="9">
        <v>0.10299999999999999</v>
      </c>
      <c r="Q8" s="9">
        <v>0.11</v>
      </c>
      <c r="R8" s="9">
        <v>0.115</v>
      </c>
      <c r="Z8" s="6" t="s">
        <v>18</v>
      </c>
      <c r="AA8" s="6">
        <v>18</v>
      </c>
    </row>
    <row r="9" spans="3:31" x14ac:dyDescent="0.25">
      <c r="C9" s="1">
        <v>57661</v>
      </c>
      <c r="D9" s="2" t="s">
        <v>6</v>
      </c>
      <c r="E9" s="4">
        <v>3.5000000000000003E-2</v>
      </c>
      <c r="F9" s="5">
        <v>0.8</v>
      </c>
      <c r="G9" s="8" t="s">
        <v>27</v>
      </c>
      <c r="H9" s="8" t="s">
        <v>28</v>
      </c>
      <c r="I9" s="9">
        <v>9.8000000000000004E-2</v>
      </c>
      <c r="J9" s="9">
        <v>0.109</v>
      </c>
      <c r="K9" s="9">
        <v>0.11550000000000001</v>
      </c>
      <c r="L9" s="9">
        <v>0.1205</v>
      </c>
      <c r="M9" s="9">
        <v>0.1245</v>
      </c>
      <c r="N9" s="9">
        <v>7.5999999999999998E-2</v>
      </c>
      <c r="O9" s="9">
        <v>9.35E-2</v>
      </c>
      <c r="P9" s="9">
        <v>0.10299999999999999</v>
      </c>
      <c r="Q9" s="9">
        <v>0.11</v>
      </c>
      <c r="R9" s="9">
        <v>0.115</v>
      </c>
      <c r="Z9" s="6" t="s">
        <v>19</v>
      </c>
      <c r="AA9" s="6">
        <v>24</v>
      </c>
    </row>
    <row r="10" spans="3:31" x14ac:dyDescent="0.25">
      <c r="C10" s="1">
        <v>59316</v>
      </c>
      <c r="D10" s="2" t="s">
        <v>3</v>
      </c>
      <c r="E10" s="4">
        <v>3.5000000000000003E-2</v>
      </c>
      <c r="F10" s="5">
        <v>0.85</v>
      </c>
      <c r="G10" s="8" t="s">
        <v>27</v>
      </c>
      <c r="H10" s="8" t="s">
        <v>28</v>
      </c>
      <c r="I10" s="9">
        <v>0.115</v>
      </c>
      <c r="J10" s="9">
        <v>0.126</v>
      </c>
      <c r="K10" s="9">
        <v>0.13300000000000001</v>
      </c>
      <c r="L10" s="9">
        <v>0.13850000000000001</v>
      </c>
      <c r="M10" s="9">
        <v>0.14299999999999999</v>
      </c>
      <c r="N10" s="9">
        <v>0.09</v>
      </c>
      <c r="O10" s="9">
        <v>0.1085</v>
      </c>
      <c r="P10" s="9">
        <v>0.11899999999999999</v>
      </c>
      <c r="Q10" s="9">
        <v>0.1265</v>
      </c>
      <c r="R10" s="9">
        <v>0.13200000000000001</v>
      </c>
      <c r="Z10" s="6" t="s">
        <v>20</v>
      </c>
      <c r="AA10" s="6">
        <v>30</v>
      </c>
    </row>
    <row r="11" spans="3:31" x14ac:dyDescent="0.25">
      <c r="C11" s="1">
        <v>59325</v>
      </c>
      <c r="D11" s="2" t="s">
        <v>4</v>
      </c>
      <c r="E11" s="4">
        <v>3.5000000000000003E-2</v>
      </c>
      <c r="F11" s="5">
        <v>0.85</v>
      </c>
      <c r="G11" s="8" t="s">
        <v>27</v>
      </c>
      <c r="H11" s="8" t="s">
        <v>28</v>
      </c>
      <c r="I11" s="9">
        <v>0.115</v>
      </c>
      <c r="J11" s="9">
        <v>0.126</v>
      </c>
      <c r="K11" s="9">
        <v>0.13300000000000001</v>
      </c>
      <c r="L11" s="9">
        <v>0.13850000000000001</v>
      </c>
      <c r="M11" s="9"/>
      <c r="N11" s="9">
        <v>0.09</v>
      </c>
      <c r="O11" s="9">
        <v>0.1085</v>
      </c>
      <c r="P11" s="9">
        <v>0.11899999999999999</v>
      </c>
      <c r="Q11" s="9">
        <v>0.1265</v>
      </c>
      <c r="R11" s="9"/>
      <c r="Z11" s="6" t="s">
        <v>21</v>
      </c>
      <c r="AA11" s="6">
        <v>36</v>
      </c>
    </row>
    <row r="12" spans="3:31" ht="30" x14ac:dyDescent="0.25">
      <c r="C12" s="1">
        <v>59319</v>
      </c>
      <c r="D12" s="2" t="s">
        <v>5</v>
      </c>
      <c r="E12" s="4">
        <v>3.5000000000000003E-2</v>
      </c>
      <c r="F12" s="5">
        <v>0.85</v>
      </c>
      <c r="G12" s="8" t="s">
        <v>27</v>
      </c>
      <c r="H12" s="8" t="s">
        <v>28</v>
      </c>
      <c r="I12" s="9">
        <v>0.115</v>
      </c>
      <c r="J12" s="9">
        <v>0.126</v>
      </c>
      <c r="K12" s="9">
        <v>0.13300000000000001</v>
      </c>
      <c r="L12" s="9">
        <v>0.13850000000000001</v>
      </c>
      <c r="M12" s="9">
        <v>0.14299999999999999</v>
      </c>
      <c r="N12" s="9">
        <v>0.09</v>
      </c>
      <c r="O12" s="9">
        <v>0.1085</v>
      </c>
      <c r="P12" s="9">
        <v>0.11899999999999999</v>
      </c>
      <c r="Q12" s="9">
        <v>0.1265</v>
      </c>
      <c r="R12" s="9">
        <v>0.13200000000000001</v>
      </c>
      <c r="Z12" s="7" t="s">
        <v>22</v>
      </c>
      <c r="AA12" s="7">
        <v>11</v>
      </c>
    </row>
    <row r="13" spans="3:31" ht="30" x14ac:dyDescent="0.25">
      <c r="C13" s="1">
        <v>59322</v>
      </c>
      <c r="D13" s="2" t="s">
        <v>6</v>
      </c>
      <c r="E13" s="4">
        <v>3.5000000000000003E-2</v>
      </c>
      <c r="F13" s="5">
        <v>0.85</v>
      </c>
      <c r="G13" s="8" t="s">
        <v>27</v>
      </c>
      <c r="H13" s="8" t="s">
        <v>28</v>
      </c>
      <c r="I13" s="9">
        <v>0.115</v>
      </c>
      <c r="J13" s="9">
        <v>0.126</v>
      </c>
      <c r="K13" s="9">
        <v>0.13300000000000001</v>
      </c>
      <c r="L13" s="9">
        <v>0.13850000000000001</v>
      </c>
      <c r="M13" s="9">
        <v>0.14299999999999999</v>
      </c>
      <c r="N13" s="9">
        <v>0.09</v>
      </c>
      <c r="O13" s="9">
        <v>0.1085</v>
      </c>
      <c r="P13" s="9">
        <v>0.11899999999999999</v>
      </c>
      <c r="Q13" s="9">
        <v>0.1265</v>
      </c>
      <c r="R13" s="9">
        <v>0.13200000000000001</v>
      </c>
      <c r="Z13" s="7" t="s">
        <v>23</v>
      </c>
      <c r="AA13" s="7">
        <v>17</v>
      </c>
    </row>
    <row r="14" spans="3:31" ht="30" x14ac:dyDescent="0.25">
      <c r="C14" s="1">
        <v>59226</v>
      </c>
      <c r="D14" s="2" t="s">
        <v>7</v>
      </c>
      <c r="E14" s="4">
        <v>3.5000000000000003E-2</v>
      </c>
      <c r="F14" s="5">
        <v>0.75</v>
      </c>
      <c r="G14" s="8" t="s">
        <v>27</v>
      </c>
      <c r="H14" s="8" t="s">
        <v>28</v>
      </c>
      <c r="I14" s="9">
        <v>0.11799999999999999</v>
      </c>
      <c r="J14" s="9">
        <v>0.129</v>
      </c>
      <c r="K14" s="9">
        <v>0.13600000000000001</v>
      </c>
      <c r="L14" s="9">
        <v>0.14149999999999999</v>
      </c>
      <c r="M14" s="9">
        <v>0.14599999999999999</v>
      </c>
      <c r="N14" s="9">
        <v>9.2499999999999999E-2</v>
      </c>
      <c r="O14" s="9">
        <v>0.111</v>
      </c>
      <c r="P14" s="9">
        <v>0.1215</v>
      </c>
      <c r="Q14" s="9">
        <v>0.129</v>
      </c>
      <c r="R14" s="9">
        <v>0.13500000000000001</v>
      </c>
      <c r="Z14" s="7" t="s">
        <v>24</v>
      </c>
      <c r="AA14" s="7">
        <v>23</v>
      </c>
    </row>
    <row r="15" spans="3:31" ht="30" x14ac:dyDescent="0.25">
      <c r="C15" s="1">
        <v>59232</v>
      </c>
      <c r="D15" s="2" t="s">
        <v>8</v>
      </c>
      <c r="E15" s="4">
        <v>3.5000000000000003E-2</v>
      </c>
      <c r="F15" s="5">
        <v>0.75</v>
      </c>
      <c r="G15" s="8" t="s">
        <v>27</v>
      </c>
      <c r="H15" s="8" t="s">
        <v>28</v>
      </c>
      <c r="I15" s="9">
        <v>0.11799999999999999</v>
      </c>
      <c r="J15" s="9">
        <v>0.129</v>
      </c>
      <c r="K15" s="9">
        <v>0.13600000000000001</v>
      </c>
      <c r="L15" s="9">
        <v>0.14149999999999999</v>
      </c>
      <c r="M15" s="9">
        <v>0.14599999999999999</v>
      </c>
      <c r="N15" s="9">
        <v>9.2499999999999999E-2</v>
      </c>
      <c r="O15" s="9">
        <v>0.111</v>
      </c>
      <c r="P15" s="9">
        <v>0.1215</v>
      </c>
      <c r="Q15" s="9">
        <v>0.129</v>
      </c>
      <c r="R15" s="9">
        <v>0.13500000000000001</v>
      </c>
      <c r="Z15" s="7" t="s">
        <v>25</v>
      </c>
      <c r="AA15" s="7">
        <v>29</v>
      </c>
    </row>
    <row r="16" spans="3:31" ht="30" x14ac:dyDescent="0.25">
      <c r="C16" s="1">
        <v>59238</v>
      </c>
      <c r="D16" s="2" t="s">
        <v>9</v>
      </c>
      <c r="E16" s="4">
        <v>3.5000000000000003E-2</v>
      </c>
      <c r="F16" s="5">
        <v>0.75</v>
      </c>
      <c r="G16" s="8" t="s">
        <v>27</v>
      </c>
      <c r="H16" s="8" t="s">
        <v>28</v>
      </c>
      <c r="I16" s="9">
        <v>0.11799999999999999</v>
      </c>
      <c r="J16" s="9">
        <v>0.129</v>
      </c>
      <c r="K16" s="9">
        <v>0.13600000000000001</v>
      </c>
      <c r="L16" s="9">
        <v>0.14149999999999999</v>
      </c>
      <c r="M16" s="9"/>
      <c r="N16" s="9">
        <v>9.2499999999999999E-2</v>
      </c>
      <c r="O16" s="9">
        <v>0.111</v>
      </c>
      <c r="P16" s="9">
        <v>0.1215</v>
      </c>
      <c r="Q16" s="9">
        <v>0.129</v>
      </c>
      <c r="R16" s="9"/>
      <c r="Z16" s="7" t="s">
        <v>26</v>
      </c>
      <c r="AA16" s="7">
        <v>35</v>
      </c>
    </row>
    <row r="17" spans="3:19" x14ac:dyDescent="0.25">
      <c r="C17" s="1">
        <v>59349</v>
      </c>
      <c r="D17" s="2" t="s">
        <v>3</v>
      </c>
      <c r="E17" s="4">
        <v>3.5000000000000003E-2</v>
      </c>
      <c r="F17" s="5">
        <v>0.9</v>
      </c>
      <c r="G17" s="8" t="s">
        <v>29</v>
      </c>
      <c r="H17" s="8" t="s">
        <v>28</v>
      </c>
      <c r="I17" s="9">
        <v>0.11799999999999999</v>
      </c>
      <c r="J17" s="9">
        <v>0.129</v>
      </c>
      <c r="K17" s="9">
        <v>0.13600000000000001</v>
      </c>
      <c r="L17" s="9">
        <v>0.14149999999999999</v>
      </c>
      <c r="M17" s="9">
        <v>0.14599999999999999</v>
      </c>
      <c r="N17" s="9">
        <v>9.2499999999999999E-2</v>
      </c>
      <c r="O17" s="9">
        <v>0.111</v>
      </c>
      <c r="P17" s="9">
        <v>0.1215</v>
      </c>
      <c r="Q17" s="9">
        <v>0.129</v>
      </c>
      <c r="R17" s="9">
        <v>0.13500000000000001</v>
      </c>
    </row>
    <row r="18" spans="3:19" x14ac:dyDescent="0.25">
      <c r="C18" s="1">
        <v>59358</v>
      </c>
      <c r="D18" s="2" t="s">
        <v>4</v>
      </c>
      <c r="E18" s="4">
        <v>3.5000000000000003E-2</v>
      </c>
      <c r="F18" s="5">
        <v>0.9</v>
      </c>
      <c r="G18" s="8" t="s">
        <v>29</v>
      </c>
      <c r="H18" s="8" t="s">
        <v>28</v>
      </c>
      <c r="I18" s="9">
        <v>0.11799999999999999</v>
      </c>
      <c r="J18" s="9">
        <v>0.129</v>
      </c>
      <c r="K18" s="9">
        <v>0.13600000000000001</v>
      </c>
      <c r="L18" s="9">
        <v>0.14149999999999999</v>
      </c>
      <c r="M18" s="9"/>
      <c r="N18" s="9">
        <v>9.2499999999999999E-2</v>
      </c>
      <c r="O18" s="9">
        <v>0.111</v>
      </c>
      <c r="P18" s="9">
        <v>0.1215</v>
      </c>
      <c r="Q18" s="9">
        <v>0.129</v>
      </c>
      <c r="R18" s="9"/>
    </row>
    <row r="19" spans="3:19" x14ac:dyDescent="0.25">
      <c r="C19" s="1">
        <v>59352</v>
      </c>
      <c r="D19" s="2" t="s">
        <v>5</v>
      </c>
      <c r="E19" s="4">
        <v>3.5000000000000003E-2</v>
      </c>
      <c r="F19" s="5">
        <v>0.9</v>
      </c>
      <c r="G19" s="8" t="s">
        <v>29</v>
      </c>
      <c r="H19" s="8" t="s">
        <v>28</v>
      </c>
      <c r="I19" s="9">
        <v>0.11799999999999999</v>
      </c>
      <c r="J19" s="9">
        <v>0.129</v>
      </c>
      <c r="K19" s="9">
        <v>0.13600000000000001</v>
      </c>
      <c r="L19" s="9">
        <v>0.14149999999999999</v>
      </c>
      <c r="M19" s="9">
        <v>0.14599999999999999</v>
      </c>
      <c r="N19" s="9">
        <v>9.2499999999999999E-2</v>
      </c>
      <c r="O19" s="9">
        <v>0.111</v>
      </c>
      <c r="P19" s="9">
        <v>0.1215</v>
      </c>
      <c r="Q19" s="9">
        <v>0.129</v>
      </c>
      <c r="R19" s="9">
        <v>0.13500000000000001</v>
      </c>
    </row>
    <row r="20" spans="3:19" x14ac:dyDescent="0.25">
      <c r="C20" s="1">
        <v>59355</v>
      </c>
      <c r="D20" s="2" t="s">
        <v>6</v>
      </c>
      <c r="E20" s="4">
        <v>3.5000000000000003E-2</v>
      </c>
      <c r="F20" s="5">
        <v>0.9</v>
      </c>
      <c r="G20" s="8" t="s">
        <v>29</v>
      </c>
      <c r="H20" s="8" t="s">
        <v>28</v>
      </c>
      <c r="I20" s="9">
        <v>0.11799999999999999</v>
      </c>
      <c r="J20" s="9">
        <v>0.129</v>
      </c>
      <c r="K20" s="9">
        <v>0.13600000000000001</v>
      </c>
      <c r="L20" s="9">
        <v>0.14149999999999999</v>
      </c>
      <c r="M20" s="9">
        <v>0.14599999999999999</v>
      </c>
      <c r="N20" s="9">
        <v>9.2499999999999999E-2</v>
      </c>
      <c r="O20" s="9">
        <v>0.111</v>
      </c>
      <c r="P20" s="9">
        <v>0.1215</v>
      </c>
      <c r="Q20" s="9">
        <v>0.129</v>
      </c>
      <c r="R20" s="9">
        <v>0.13500000000000001</v>
      </c>
    </row>
    <row r="21" spans="3:19" x14ac:dyDescent="0.25">
      <c r="C21" s="1">
        <v>59229</v>
      </c>
      <c r="D21" s="2" t="s">
        <v>10</v>
      </c>
      <c r="E21" s="4">
        <v>3.5000000000000003E-2</v>
      </c>
      <c r="F21" s="5">
        <v>0.75</v>
      </c>
      <c r="G21" s="8" t="s">
        <v>27</v>
      </c>
      <c r="H21" s="8" t="s">
        <v>28</v>
      </c>
      <c r="I21" s="9">
        <v>0.1235</v>
      </c>
      <c r="J21" s="9">
        <v>0.13450000000000001</v>
      </c>
      <c r="K21" s="9">
        <v>0.14200000000000002</v>
      </c>
      <c r="L21" s="9">
        <v>0.14749999999999999</v>
      </c>
      <c r="M21" s="9">
        <v>0.1525</v>
      </c>
      <c r="N21" s="9">
        <v>9.7000000000000003E-2</v>
      </c>
      <c r="O21" s="9">
        <v>0.11550000000000001</v>
      </c>
      <c r="P21" s="9">
        <v>0.1265</v>
      </c>
      <c r="Q21" s="9">
        <v>0.13450000000000001</v>
      </c>
      <c r="R21" s="9">
        <v>0.14099999999999999</v>
      </c>
    </row>
    <row r="22" spans="3:19" x14ac:dyDescent="0.25">
      <c r="C22" s="1">
        <v>59235</v>
      </c>
      <c r="D22" s="2" t="s">
        <v>11</v>
      </c>
      <c r="E22" s="4">
        <v>3.5000000000000003E-2</v>
      </c>
      <c r="F22" s="5">
        <v>0.75</v>
      </c>
      <c r="G22" s="8" t="s">
        <v>27</v>
      </c>
      <c r="H22" s="8" t="s">
        <v>28</v>
      </c>
      <c r="I22" s="9">
        <v>0.1235</v>
      </c>
      <c r="J22" s="9">
        <v>0.13450000000000001</v>
      </c>
      <c r="K22" s="9">
        <v>0.14200000000000002</v>
      </c>
      <c r="L22" s="9">
        <v>0.14749999999999999</v>
      </c>
      <c r="M22" s="9">
        <v>0.1525</v>
      </c>
      <c r="N22" s="9">
        <v>9.7000000000000003E-2</v>
      </c>
      <c r="O22" s="9">
        <v>0.11550000000000001</v>
      </c>
      <c r="P22" s="9">
        <v>0.1265</v>
      </c>
      <c r="Q22" s="9">
        <v>0.13450000000000001</v>
      </c>
      <c r="R22" s="9">
        <v>0.14099999999999999</v>
      </c>
    </row>
    <row r="23" spans="3:19" x14ac:dyDescent="0.25">
      <c r="C23" s="1">
        <v>59240</v>
      </c>
      <c r="D23" s="2" t="s">
        <v>12</v>
      </c>
      <c r="E23" s="4">
        <v>3.5000000000000003E-2</v>
      </c>
      <c r="F23" s="5">
        <v>0.75</v>
      </c>
      <c r="G23" s="8" t="s">
        <v>27</v>
      </c>
      <c r="H23" s="8" t="s">
        <v>28</v>
      </c>
      <c r="I23" s="9">
        <v>0.1235</v>
      </c>
      <c r="J23" s="9">
        <v>0.13450000000000001</v>
      </c>
      <c r="K23" s="9">
        <v>0.14200000000000002</v>
      </c>
      <c r="L23" s="9">
        <v>0.14749999999999999</v>
      </c>
      <c r="M23" s="9"/>
      <c r="N23" s="9">
        <v>9.7000000000000003E-2</v>
      </c>
      <c r="O23" s="9">
        <v>0.11550000000000001</v>
      </c>
      <c r="P23" s="9">
        <v>0.1265</v>
      </c>
      <c r="Q23" s="9">
        <v>0.13450000000000001</v>
      </c>
      <c r="R23" s="9"/>
    </row>
    <row r="24" spans="3:19" x14ac:dyDescent="0.25">
      <c r="C24" s="1">
        <v>59272</v>
      </c>
      <c r="D24" s="2" t="s">
        <v>7</v>
      </c>
      <c r="E24" s="4">
        <v>3.5000000000000003E-2</v>
      </c>
      <c r="F24" s="5">
        <v>0.8</v>
      </c>
      <c r="G24" s="8" t="s">
        <v>27</v>
      </c>
      <c r="H24" s="8" t="s">
        <v>28</v>
      </c>
      <c r="I24" s="9">
        <v>0.1265</v>
      </c>
      <c r="J24" s="9">
        <v>0.13750000000000001</v>
      </c>
      <c r="K24" s="9">
        <v>0.14500000000000002</v>
      </c>
      <c r="L24" s="9">
        <v>0.15049999999999999</v>
      </c>
      <c r="M24" s="9">
        <v>0.1555</v>
      </c>
      <c r="N24" s="9">
        <v>9.9500000000000005E-2</v>
      </c>
      <c r="O24" s="9">
        <v>0.11800000000000001</v>
      </c>
      <c r="P24" s="9">
        <v>0.1295</v>
      </c>
      <c r="Q24" s="9">
        <v>0.13750000000000001</v>
      </c>
      <c r="R24" s="9">
        <v>0.14349999999999999</v>
      </c>
    </row>
    <row r="25" spans="3:19" x14ac:dyDescent="0.25">
      <c r="C25" s="1">
        <v>59278</v>
      </c>
      <c r="D25" s="2" t="s">
        <v>8</v>
      </c>
      <c r="E25" s="4">
        <v>3.5000000000000003E-2</v>
      </c>
      <c r="F25" s="5">
        <v>0.8</v>
      </c>
      <c r="G25" s="8" t="s">
        <v>27</v>
      </c>
      <c r="H25" s="8" t="s">
        <v>28</v>
      </c>
      <c r="I25" s="9">
        <v>0.1265</v>
      </c>
      <c r="J25" s="9">
        <v>0.13750000000000001</v>
      </c>
      <c r="K25" s="9">
        <v>0.14500000000000002</v>
      </c>
      <c r="L25" s="9">
        <v>0.15049999999999999</v>
      </c>
      <c r="M25" s="9">
        <v>0.1555</v>
      </c>
      <c r="N25" s="9">
        <v>9.9500000000000005E-2</v>
      </c>
      <c r="O25" s="9">
        <v>0.11800000000000001</v>
      </c>
      <c r="P25" s="9">
        <v>0.1295</v>
      </c>
      <c r="Q25" s="9">
        <v>0.13750000000000001</v>
      </c>
      <c r="R25" s="9">
        <v>0.14349999999999999</v>
      </c>
    </row>
    <row r="26" spans="3:19" x14ac:dyDescent="0.25">
      <c r="C26" s="1">
        <v>59284</v>
      </c>
      <c r="D26" s="2" t="s">
        <v>9</v>
      </c>
      <c r="E26" s="4">
        <v>3.5000000000000003E-2</v>
      </c>
      <c r="F26" s="5">
        <v>0.8</v>
      </c>
      <c r="G26" s="8" t="s">
        <v>27</v>
      </c>
      <c r="H26" s="8" t="s">
        <v>28</v>
      </c>
      <c r="I26" s="9">
        <v>0.1265</v>
      </c>
      <c r="J26" s="9">
        <v>0.13750000000000001</v>
      </c>
      <c r="K26" s="9">
        <v>0.14500000000000002</v>
      </c>
      <c r="L26" s="9">
        <v>0.15049999999999999</v>
      </c>
      <c r="M26" s="9"/>
      <c r="N26" s="9">
        <v>9.9500000000000005E-2</v>
      </c>
      <c r="O26" s="9">
        <v>0.11800000000000001</v>
      </c>
      <c r="P26" s="9">
        <v>0.1295</v>
      </c>
      <c r="Q26" s="9">
        <v>0.13750000000000001</v>
      </c>
      <c r="R26" s="9"/>
    </row>
    <row r="27" spans="3:19" x14ac:dyDescent="0.25">
      <c r="C27" s="1">
        <v>59275</v>
      </c>
      <c r="D27" s="2" t="s">
        <v>10</v>
      </c>
      <c r="E27" s="4">
        <v>3.5000000000000003E-2</v>
      </c>
      <c r="F27" s="5">
        <v>0.8</v>
      </c>
      <c r="G27" s="8" t="s">
        <v>27</v>
      </c>
      <c r="H27" s="8" t="s">
        <v>28</v>
      </c>
      <c r="I27" s="9">
        <v>0.129</v>
      </c>
      <c r="J27" s="9">
        <v>0.14050000000000001</v>
      </c>
      <c r="K27" s="9">
        <v>0.14800000000000002</v>
      </c>
      <c r="L27" s="9">
        <v>0.1535</v>
      </c>
      <c r="M27" s="9">
        <v>0.1585</v>
      </c>
      <c r="N27" s="9">
        <v>0.10150000000000001</v>
      </c>
      <c r="O27" s="9">
        <v>0.1205</v>
      </c>
      <c r="P27" s="9">
        <v>0.13200000000000001</v>
      </c>
      <c r="Q27" s="9">
        <v>0.14000000000000001</v>
      </c>
      <c r="R27" s="9">
        <v>0.14649999999999999</v>
      </c>
    </row>
    <row r="28" spans="3:19" x14ac:dyDescent="0.25">
      <c r="C28" s="1">
        <v>59281</v>
      </c>
      <c r="D28" s="2" t="s">
        <v>11</v>
      </c>
      <c r="E28" s="4">
        <v>3.5000000000000003E-2</v>
      </c>
      <c r="F28" s="5">
        <v>0.8</v>
      </c>
      <c r="G28" s="8" t="s">
        <v>27</v>
      </c>
      <c r="H28" s="8" t="s">
        <v>28</v>
      </c>
      <c r="I28" s="9">
        <v>0.129</v>
      </c>
      <c r="J28" s="9">
        <v>0.14050000000000001</v>
      </c>
      <c r="K28" s="9">
        <v>0.14800000000000002</v>
      </c>
      <c r="L28" s="9">
        <v>0.1535</v>
      </c>
      <c r="M28" s="9">
        <v>0.1585</v>
      </c>
      <c r="N28" s="9">
        <v>0.10150000000000001</v>
      </c>
      <c r="O28" s="9">
        <v>0.1205</v>
      </c>
      <c r="P28" s="9">
        <v>0.13200000000000001</v>
      </c>
      <c r="Q28" s="9">
        <v>0.14000000000000001</v>
      </c>
      <c r="R28" s="9">
        <v>0.14649999999999999</v>
      </c>
    </row>
    <row r="29" spans="3:19" x14ac:dyDescent="0.25">
      <c r="C29" s="1">
        <v>59286</v>
      </c>
      <c r="D29" s="2" t="s">
        <v>12</v>
      </c>
      <c r="E29" s="4">
        <v>3.5000000000000003E-2</v>
      </c>
      <c r="F29" s="5">
        <v>0.8</v>
      </c>
      <c r="G29" s="8" t="s">
        <v>27</v>
      </c>
      <c r="H29" s="8" t="s">
        <v>28</v>
      </c>
      <c r="I29" s="9">
        <v>0.129</v>
      </c>
      <c r="J29" s="9">
        <v>0.14050000000000001</v>
      </c>
      <c r="K29" s="9">
        <v>0.14800000000000002</v>
      </c>
      <c r="L29" s="9">
        <v>0.1535</v>
      </c>
      <c r="M29" s="9"/>
      <c r="N29" s="9">
        <v>0.10150000000000001</v>
      </c>
      <c r="O29" s="9">
        <v>0.1205</v>
      </c>
      <c r="P29" s="9">
        <v>0.13200000000000001</v>
      </c>
      <c r="Q29" s="9">
        <v>0.14000000000000001</v>
      </c>
      <c r="R29" s="9"/>
    </row>
    <row r="30" spans="3:19" x14ac:dyDescent="0.25">
      <c r="C30" s="1">
        <v>47088</v>
      </c>
      <c r="D30" s="2" t="s">
        <v>47</v>
      </c>
      <c r="E30" s="4">
        <v>0.03</v>
      </c>
      <c r="F30" s="5">
        <v>0.95</v>
      </c>
      <c r="G30" s="8" t="s">
        <v>27</v>
      </c>
      <c r="H30" s="8" t="s">
        <v>52</v>
      </c>
      <c r="I30" s="9">
        <v>7.9000000000000001E-2</v>
      </c>
      <c r="J30" s="9">
        <v>8.7999999999999995E-2</v>
      </c>
      <c r="K30" s="9">
        <v>9.3299999999999994E-2</v>
      </c>
      <c r="L30" s="9">
        <v>9.7000000000000003E-2</v>
      </c>
      <c r="M30" s="9">
        <v>0.1</v>
      </c>
      <c r="N30" s="9">
        <v>6.0999999999999999E-2</v>
      </c>
      <c r="O30" s="9">
        <v>7.4999999999999997E-2</v>
      </c>
      <c r="P30" s="9">
        <v>8.3000000000000004E-2</v>
      </c>
      <c r="Q30" s="9">
        <v>8.8499999999999995E-2</v>
      </c>
      <c r="R30" s="9">
        <v>9.2499999999999999E-2</v>
      </c>
      <c r="S30" s="2"/>
    </row>
    <row r="31" spans="3:19" x14ac:dyDescent="0.25">
      <c r="C31" s="1">
        <v>46834</v>
      </c>
      <c r="D31" s="2" t="s">
        <v>48</v>
      </c>
      <c r="E31" s="4">
        <v>0.02</v>
      </c>
      <c r="F31" s="5">
        <v>0.95</v>
      </c>
      <c r="G31" s="8" t="s">
        <v>27</v>
      </c>
      <c r="H31" s="8" t="s">
        <v>52</v>
      </c>
      <c r="I31" s="9">
        <v>0.1065</v>
      </c>
      <c r="J31" s="9">
        <v>0.1125</v>
      </c>
      <c r="K31" s="9">
        <v>0.11600000000000001</v>
      </c>
      <c r="L31" s="9">
        <v>0.1195</v>
      </c>
      <c r="M31" s="9">
        <v>0.122</v>
      </c>
      <c r="N31" s="9">
        <v>8.5999999999999993E-2</v>
      </c>
      <c r="O31" s="9">
        <v>9.7500000000000003E-2</v>
      </c>
      <c r="P31" s="9">
        <v>0.1045</v>
      </c>
      <c r="Q31" s="9">
        <v>0.1095</v>
      </c>
      <c r="R31" s="9">
        <v>0.1135</v>
      </c>
      <c r="S31" s="2"/>
    </row>
    <row r="32" spans="3:19" x14ac:dyDescent="0.25">
      <c r="C32" s="1">
        <v>46835</v>
      </c>
      <c r="D32" s="2" t="s">
        <v>49</v>
      </c>
      <c r="E32" s="4">
        <v>0.02</v>
      </c>
      <c r="F32" s="5">
        <v>0.95</v>
      </c>
      <c r="G32" s="8" t="s">
        <v>27</v>
      </c>
      <c r="H32" s="8" t="s">
        <v>52</v>
      </c>
      <c r="I32" s="9">
        <v>0.1065</v>
      </c>
      <c r="J32" s="9">
        <v>0.1125</v>
      </c>
      <c r="K32" s="9">
        <v>0.11600000000000001</v>
      </c>
      <c r="L32" s="9">
        <v>0.1195</v>
      </c>
      <c r="M32" s="9">
        <v>0.122</v>
      </c>
      <c r="N32" s="9">
        <v>8.5999999999999993E-2</v>
      </c>
      <c r="O32" s="9">
        <v>9.7500000000000003E-2</v>
      </c>
      <c r="P32" s="9">
        <v>0.1045</v>
      </c>
      <c r="Q32" s="9">
        <v>0.1095</v>
      </c>
      <c r="R32" s="9">
        <v>0.1135</v>
      </c>
      <c r="S32" s="2"/>
    </row>
    <row r="33" spans="3:19" x14ac:dyDescent="0.25">
      <c r="C33" s="1">
        <v>42170</v>
      </c>
      <c r="D33" s="2" t="s">
        <v>50</v>
      </c>
      <c r="E33" s="4">
        <v>0.01</v>
      </c>
      <c r="F33" s="5">
        <v>0.8</v>
      </c>
      <c r="G33" s="8" t="s">
        <v>27</v>
      </c>
      <c r="H33" s="8" t="s">
        <v>52</v>
      </c>
      <c r="I33" s="9">
        <v>0.112</v>
      </c>
      <c r="J33" s="9">
        <v>0.1145</v>
      </c>
      <c r="K33" s="9">
        <v>0.11650000000000001</v>
      </c>
      <c r="L33" s="9">
        <v>0.11849999999999999</v>
      </c>
      <c r="M33" s="9">
        <v>0.1205</v>
      </c>
      <c r="N33" s="9">
        <v>9.1999999999999998E-2</v>
      </c>
      <c r="O33" s="9">
        <v>0.10050000000000001</v>
      </c>
      <c r="P33" s="9">
        <v>0.1055</v>
      </c>
      <c r="Q33" s="9">
        <v>0.1095</v>
      </c>
      <c r="R33" s="9">
        <v>0.1125</v>
      </c>
      <c r="S33" s="2"/>
    </row>
    <row r="34" spans="3:19" x14ac:dyDescent="0.25">
      <c r="C34" s="1">
        <v>53631</v>
      </c>
      <c r="D34" s="2" t="s">
        <v>50</v>
      </c>
      <c r="E34" s="4">
        <v>0.01</v>
      </c>
      <c r="F34" s="5">
        <v>0.9</v>
      </c>
      <c r="G34" s="8" t="s">
        <v>27</v>
      </c>
      <c r="H34" s="8" t="s">
        <v>52</v>
      </c>
      <c r="I34" s="9">
        <v>0.13500000000000001</v>
      </c>
      <c r="J34" s="9">
        <v>0.13750000000000001</v>
      </c>
      <c r="K34" s="9">
        <v>0.14050000000000001</v>
      </c>
      <c r="L34" s="9">
        <v>0.14299999999999999</v>
      </c>
      <c r="M34" s="9">
        <v>0.14549999999999999</v>
      </c>
      <c r="N34" s="9"/>
      <c r="O34" s="9"/>
      <c r="P34" s="9"/>
      <c r="Q34" s="9"/>
      <c r="R34" s="9"/>
      <c r="S34" s="2"/>
    </row>
    <row r="35" spans="3:19" x14ac:dyDescent="0.25">
      <c r="C35" s="1">
        <v>53632</v>
      </c>
      <c r="D35" s="2" t="s">
        <v>51</v>
      </c>
      <c r="E35" s="4">
        <v>0.01</v>
      </c>
      <c r="F35" s="5">
        <v>0.9</v>
      </c>
      <c r="G35" s="8" t="s">
        <v>27</v>
      </c>
      <c r="H35" s="8" t="s">
        <v>52</v>
      </c>
      <c r="I35" s="9">
        <v>0.13500000000000001</v>
      </c>
      <c r="J35" s="9">
        <v>0.13750000000000001</v>
      </c>
      <c r="K35" s="9">
        <v>0.14050000000000001</v>
      </c>
      <c r="L35" s="9">
        <v>0.14299999999999999</v>
      </c>
      <c r="M35" s="9">
        <v>0.14549999999999999</v>
      </c>
      <c r="N35" s="9"/>
      <c r="O35" s="9"/>
      <c r="P35" s="9"/>
      <c r="Q35" s="9"/>
      <c r="R35" s="9"/>
      <c r="S35" s="2"/>
    </row>
    <row r="36" spans="3:19" x14ac:dyDescent="0.25">
      <c r="C36" s="1">
        <v>53635</v>
      </c>
      <c r="D36" s="2" t="s">
        <v>50</v>
      </c>
      <c r="E36" s="4">
        <v>0.01</v>
      </c>
      <c r="F36" s="5">
        <v>0.95</v>
      </c>
      <c r="G36" s="8" t="s">
        <v>27</v>
      </c>
      <c r="H36" s="8" t="s">
        <v>52</v>
      </c>
      <c r="I36" s="9">
        <v>0.14099999999999999</v>
      </c>
      <c r="J36" s="9">
        <v>0.14349999999999999</v>
      </c>
      <c r="K36" s="9">
        <v>0.14649999999999999</v>
      </c>
      <c r="L36" s="9">
        <v>0.14899999999999999</v>
      </c>
      <c r="M36" s="9">
        <v>0.152</v>
      </c>
      <c r="N36" s="9"/>
      <c r="O36" s="9"/>
      <c r="P36" s="9"/>
      <c r="Q36" s="9"/>
      <c r="R36" s="9"/>
      <c r="S36" s="2"/>
    </row>
    <row r="37" spans="3:19" x14ac:dyDescent="0.25">
      <c r="C37" s="1">
        <v>61406</v>
      </c>
      <c r="D37" s="2" t="s">
        <v>48</v>
      </c>
      <c r="E37" s="4">
        <v>0.01</v>
      </c>
      <c r="F37" s="5">
        <v>0.95</v>
      </c>
      <c r="G37" s="8" t="s">
        <v>27</v>
      </c>
      <c r="H37" s="8" t="s">
        <v>52</v>
      </c>
      <c r="I37" s="9">
        <v>0.112</v>
      </c>
      <c r="J37" s="9">
        <v>0.1145</v>
      </c>
      <c r="K37" s="9">
        <v>0.11650000000000001</v>
      </c>
      <c r="L37" s="9">
        <v>0.11849999999999999</v>
      </c>
      <c r="M37" s="9">
        <v>0.1205</v>
      </c>
      <c r="N37" s="9">
        <v>9.1999999999999998E-2</v>
      </c>
      <c r="O37" s="9">
        <v>0.10050000000000001</v>
      </c>
      <c r="P37" s="9">
        <v>0.1055</v>
      </c>
      <c r="Q37" s="9">
        <v>0.1095</v>
      </c>
      <c r="R37" s="9">
        <v>0.1125</v>
      </c>
    </row>
    <row r="38" spans="3:19" x14ac:dyDescent="0.25">
      <c r="C38" s="1">
        <v>61407</v>
      </c>
      <c r="D38" s="2" t="s">
        <v>49</v>
      </c>
      <c r="E38" s="4">
        <v>0.01</v>
      </c>
      <c r="F38" s="5">
        <v>0.95</v>
      </c>
      <c r="G38" s="8" t="s">
        <v>27</v>
      </c>
      <c r="H38" s="8" t="s">
        <v>52</v>
      </c>
      <c r="I38" s="9">
        <v>0.112</v>
      </c>
      <c r="J38" s="9">
        <v>0.1145</v>
      </c>
      <c r="K38" s="9">
        <v>0.11650000000000001</v>
      </c>
      <c r="L38" s="9">
        <v>0.11849999999999999</v>
      </c>
      <c r="M38" s="9">
        <v>0.1205</v>
      </c>
      <c r="N38" s="9">
        <v>9.1999999999999998E-2</v>
      </c>
      <c r="O38" s="9">
        <v>0.10050000000000001</v>
      </c>
      <c r="P38" s="9">
        <v>0.1055</v>
      </c>
      <c r="Q38" s="9">
        <v>0.1095</v>
      </c>
      <c r="R38" s="9">
        <v>0.1125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PRAKASH TIWARI</dc:creator>
  <cp:lastModifiedBy>OM PRAKASH TIWARI</cp:lastModifiedBy>
  <cp:lastPrinted>2022-05-06T11:58:47Z</cp:lastPrinted>
  <dcterms:created xsi:type="dcterms:W3CDTF">2022-05-06T07:04:27Z</dcterms:created>
  <dcterms:modified xsi:type="dcterms:W3CDTF">2022-05-17T08:13:44Z</dcterms:modified>
</cp:coreProperties>
</file>