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opticcybercom.sharepoint.com/sites/marketing/Shared Documents/Website/Resources/"/>
    </mc:Choice>
  </mc:AlternateContent>
  <xr:revisionPtr revIDLastSave="79" documentId="8_{FC87620E-16BF-458E-B3CB-E55BC058F9EB}" xr6:coauthVersionLast="47" xr6:coauthVersionMax="47" xr10:uidLastSave="{1BE775D5-CEB7-473D-9224-5AC58D04682B}"/>
  <workbookProtection workbookAlgorithmName="SHA-512" workbookHashValue="e3I1fQgm3rhpVBzYHkmxHQP/EPf54BXBkAFQ6tzIk4cCLl1ek5SnjflbziUc+O5QW8RXQVHOUx0S3ca6bTWJQg==" workbookSaltValue="eyC9uEyTxOV41TOL+FtGVg==" workbookSpinCount="100000" lockStructure="1"/>
  <bookViews>
    <workbookView xWindow="-110" yWindow="-110" windowWidth="38620" windowHeight="21100" xr2:uid="{377DFFFF-D924-49A9-8BFA-F1067192B36C}"/>
  </bookViews>
  <sheets>
    <sheet name="Instructions" sheetId="5" r:id="rId1"/>
    <sheet name="Getting Started" sheetId="4" r:id="rId2"/>
    <sheet name="SPRS Worksheet" sheetId="1" r:id="rId3"/>
    <sheet name="Summary Status" sheetId="6" r:id="rId4"/>
    <sheet name="SP 800-171Rev2" sheetId="2" r:id="rId5"/>
    <sheet name="Validation" sheetId="3" state="hidden" r:id="rId6"/>
  </sheets>
  <definedNames>
    <definedName name="_xlnm._FilterDatabase" localSheetId="4" hidden="1">'SP 800-171Rev2'!$A$2:$C$112</definedName>
    <definedName name="_xlnm._FilterDatabase" localSheetId="2" hidden="1">'SPRS Worksheet'!$A$2:$H$112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6" l="1"/>
  <c r="C2" i="6"/>
  <c r="G1" i="1"/>
  <c r="A20" i="4"/>
  <c r="E48" i="1"/>
  <c r="G89" i="1" l="1"/>
  <c r="E89" i="1" s="1"/>
  <c r="A13" i="4"/>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90" i="6"/>
  <c r="C91" i="6"/>
  <c r="C92" i="6"/>
  <c r="C93" i="6"/>
  <c r="C94" i="6"/>
  <c r="C95" i="6"/>
  <c r="C96" i="6"/>
  <c r="C97" i="6"/>
  <c r="C98" i="6"/>
  <c r="C99" i="6"/>
  <c r="C100" i="6"/>
  <c r="C101" i="6"/>
  <c r="C102" i="6"/>
  <c r="C103" i="6"/>
  <c r="C104" i="6"/>
  <c r="C105" i="6"/>
  <c r="C106" i="6"/>
  <c r="C107" i="6"/>
  <c r="C108" i="6"/>
  <c r="C109" i="6"/>
  <c r="C110" i="6"/>
  <c r="C111" i="6"/>
  <c r="C112" i="6"/>
  <c r="C3" i="6"/>
  <c r="A1" i="6"/>
  <c r="B1" i="6"/>
  <c r="C1" i="6"/>
  <c r="A3" i="6"/>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102" i="6"/>
  <c r="B102" i="6"/>
  <c r="A103" i="6"/>
  <c r="B103" i="6"/>
  <c r="A104" i="6"/>
  <c r="B104" i="6"/>
  <c r="A105" i="6"/>
  <c r="B105" i="6"/>
  <c r="A106" i="6"/>
  <c r="B106" i="6"/>
  <c r="A107" i="6"/>
  <c r="B107" i="6"/>
  <c r="A108" i="6"/>
  <c r="B108" i="6"/>
  <c r="A109" i="6"/>
  <c r="B109" i="6"/>
  <c r="A110" i="6"/>
  <c r="B110" i="6"/>
  <c r="A111" i="6"/>
  <c r="B111" i="6"/>
  <c r="A112" i="6"/>
  <c r="B112" i="6"/>
  <c r="E20" i="1"/>
  <c r="E19" i="1"/>
  <c r="E18" i="1"/>
  <c r="E15" i="1"/>
  <c r="E14" i="1"/>
  <c r="E100" i="1"/>
  <c r="E4" i="1"/>
  <c r="E5" i="1"/>
  <c r="E6" i="1"/>
  <c r="E7" i="1"/>
  <c r="E8" i="1"/>
  <c r="E9" i="1"/>
  <c r="E10" i="1"/>
  <c r="E11" i="1"/>
  <c r="E12" i="1"/>
  <c r="E13" i="1"/>
  <c r="E16" i="1"/>
  <c r="E17" i="1"/>
  <c r="E21" i="1"/>
  <c r="E22" i="1"/>
  <c r="E23" i="1"/>
  <c r="E24" i="1"/>
  <c r="E25" i="1"/>
  <c r="E26" i="1"/>
  <c r="E27" i="1"/>
  <c r="E28" i="1"/>
  <c r="E29" i="1"/>
  <c r="E30" i="1"/>
  <c r="E31" i="1"/>
  <c r="E32" i="1"/>
  <c r="E33" i="1"/>
  <c r="E34" i="1"/>
  <c r="E35" i="1"/>
  <c r="E36" i="1"/>
  <c r="E37" i="1"/>
  <c r="E38" i="1"/>
  <c r="E39" i="1"/>
  <c r="E40" i="1"/>
  <c r="E41"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2" i="1"/>
  <c r="E93" i="1"/>
  <c r="E94" i="1"/>
  <c r="E95" i="1"/>
  <c r="E96" i="1"/>
  <c r="E97" i="1"/>
  <c r="E98" i="1"/>
  <c r="E99" i="1"/>
  <c r="E101" i="1"/>
  <c r="E102" i="1"/>
  <c r="E103" i="1"/>
  <c r="E104" i="1"/>
  <c r="E105" i="1"/>
  <c r="E106" i="1"/>
  <c r="E107" i="1"/>
  <c r="E108" i="1"/>
  <c r="E109" i="1"/>
  <c r="E110" i="1"/>
  <c r="E111" i="1"/>
  <c r="E112" i="1"/>
  <c r="E3" i="1"/>
  <c r="B1" i="1" l="1"/>
  <c r="C89" i="6"/>
</calcChain>
</file>

<file path=xl/sharedStrings.xml><?xml version="1.0" encoding="utf-8"?>
<sst xmlns="http://schemas.openxmlformats.org/spreadsheetml/2006/main" count="830" uniqueCount="458">
  <si>
    <t xml:space="preserve">Security Requirement </t>
  </si>
  <si>
    <t xml:space="preserve">Value </t>
  </si>
  <si>
    <t>Limit system access to authorized users, processes acting on behalf of authorized users, and devices (including other systems).</t>
  </si>
  <si>
    <t xml:space="preserve"> </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</si>
  <si>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</si>
  <si>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</si>
  <si>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</si>
  <si>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</si>
  <si>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</si>
  <si>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</si>
  <si>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</si>
  <si>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</si>
  <si>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</si>
  <si>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</si>
  <si>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</si>
  <si>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</si>
  <si>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</si>
  <si>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</si>
  <si>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</si>
  <si>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</si>
  <si>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</si>
  <si>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</si>
  <si>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</si>
  <si>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</si>
  <si>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</si>
  <si>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</si>
  <si>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</si>
  <si>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</si>
  <si>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</si>
  <si>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</si>
  <si>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</si>
  <si>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</si>
  <si>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</si>
  <si>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</si>
  <si>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</si>
  <si>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</si>
  <si>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</si>
  <si>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</si>
  <si>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</si>
  <si>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</si>
  <si>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</si>
  <si>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</si>
  <si>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Verify and control/limit connections to and use of external systems.</t>
  </si>
  <si>
    <t>3.1.21</t>
  </si>
  <si>
    <t>Limit use of portable storage devices on external systems.</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</si>
  <si>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</si>
  <si>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</si>
  <si>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</si>
  <si>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</si>
  <si>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</si>
  <si>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</si>
  <si>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</si>
  <si>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</si>
  <si>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</si>
  <si>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</si>
  <si>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</si>
  <si>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</si>
  <si>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</si>
  <si>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</si>
  <si>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</si>
  <si>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</si>
  <si>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</si>
  <si>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</si>
  <si>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</si>
  <si>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</si>
  <si>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</si>
  <si>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</si>
  <si>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</si>
  <si>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</si>
  <si>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</si>
  <si>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</si>
  <si>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</si>
  <si>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</si>
  <si>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</si>
  <si>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</si>
  <si>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</si>
  <si>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</si>
  <si>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</si>
  <si>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</si>
  <si>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</si>
  <si>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</si>
  <si>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</si>
  <si>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</si>
  <si>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</si>
  <si>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3.4.9</t>
  </si>
  <si>
    <t>Control and monitor user-installed software.</t>
  </si>
  <si>
    <t>Identify system users, processes acting on behalf of users, and devices.</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</si>
  <si>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</si>
  <si>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</si>
  <si>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</si>
  <si>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</si>
  <si>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</si>
  <si>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</si>
  <si>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</si>
  <si>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</si>
  <si>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</si>
  <si>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</si>
  <si>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</si>
  <si>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</si>
  <si>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</si>
  <si>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</si>
  <si>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</si>
  <si>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</si>
  <si>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</si>
  <si>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</si>
  <si>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</si>
  <si>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</si>
  <si>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</si>
  <si>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</si>
  <si>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</si>
  <si>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</si>
  <si>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</si>
  <si>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</si>
  <si>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</si>
  <si>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</si>
  <si>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</si>
  <si>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</si>
  <si>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</si>
  <si>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</si>
  <si>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</si>
  <si>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</si>
  <si>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</si>
  <si>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</si>
  <si>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</si>
  <si>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</si>
  <si>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</si>
  <si>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</si>
  <si>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</si>
  <si>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</si>
  <si>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</si>
  <si>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</si>
  <si>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</si>
  <si>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</si>
  <si>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</si>
  <si>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</si>
  <si>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</si>
  <si>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</si>
  <si>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</si>
  <si>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</si>
  <si>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</si>
  <si>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</si>
  <si>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</si>
  <si>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</si>
  <si>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</si>
  <si>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</si>
  <si>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</si>
  <si>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</si>
  <si>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</si>
  <si>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</si>
  <si>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</si>
  <si>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3.10.2</t>
  </si>
  <si>
    <t>Protect and monitor the physical facility and support infrastructure for organizational systems.</t>
  </si>
  <si>
    <t>Escort visitors and monitor visitor activity.</t>
  </si>
  <si>
    <t>Maintain audit logs of physical access.</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</si>
  <si>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</si>
  <si>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</si>
  <si>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</si>
  <si>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</si>
  <si>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</si>
  <si>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</si>
  <si>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</si>
  <si>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</si>
  <si>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</si>
  <si>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</si>
  <si>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</si>
  <si>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</si>
  <si>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</si>
  <si>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</si>
  <si>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</si>
  <si>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</si>
  <si>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</si>
  <si>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NA</t>
  </si>
  <si>
    <t>The absence of a system security plan would result in a finding that ‘an assessment could not be completed due to incomplete information and noncompliance with DFARS clause 252.204-7012.’</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</si>
  <si>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</si>
  <si>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</si>
  <si>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</si>
  <si>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</si>
  <si>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</si>
  <si>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</si>
  <si>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</si>
  <si>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</si>
  <si>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</si>
  <si>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</si>
  <si>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</si>
  <si>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</si>
  <si>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</si>
  <si>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</si>
  <si>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</si>
  <si>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</si>
  <si>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</si>
  <si>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</si>
  <si>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</si>
  <si>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</si>
  <si>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</si>
  <si>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</si>
  <si>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</si>
  <si>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</si>
  <si>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</si>
  <si>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</si>
  <si>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</si>
  <si>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</si>
  <si>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</si>
  <si>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</si>
  <si>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</si>
  <si>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Identify, report, and correct system flaws in a timely manner.</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</si>
  <si>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</si>
  <si>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</si>
  <si>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</si>
  <si>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</si>
  <si>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</si>
  <si>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3.14.6</t>
  </si>
  <si>
    <t>3.14.7</t>
  </si>
  <si>
    <t>Identify unauthorized use of organizational systems</t>
  </si>
  <si>
    <t>Requirement Type</t>
  </si>
  <si>
    <t>Control ID</t>
  </si>
  <si>
    <t>Security Requirement Text</t>
  </si>
  <si>
    <t>Discussion</t>
  </si>
  <si>
    <t>3.1.1</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</si>
  <si>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</si>
  <si>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</si>
  <si>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</si>
  <si>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</si>
  <si>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</si>
  <si>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</si>
  <si>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</si>
  <si>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</si>
  <si>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</si>
  <si>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</si>
  <si>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</si>
  <si>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</si>
  <si>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</si>
  <si>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</si>
  <si>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</si>
  <si>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</si>
  <si>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</si>
  <si>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</si>
  <si>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</si>
  <si>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</si>
  <si>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</si>
  <si>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</si>
  <si>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</si>
  <si>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</si>
  <si>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</si>
  <si>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</si>
  <si>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</si>
  <si>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</si>
  <si>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</si>
  <si>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</si>
  <si>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</si>
  <si>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</si>
  <si>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</si>
  <si>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</si>
  <si>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</si>
  <si>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</si>
  <si>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</si>
  <si>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</si>
  <si>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</si>
  <si>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</si>
  <si>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</si>
  <si>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</si>
  <si>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</si>
  <si>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</si>
  <si>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</si>
  <si>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</si>
  <si>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</si>
  <si>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</si>
  <si>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</si>
  <si>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</si>
  <si>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</si>
  <si>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</si>
  <si>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</si>
  <si>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</si>
  <si>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</si>
  <si>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</si>
  <si>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</si>
  <si>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</si>
  <si>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</si>
  <si>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</si>
  <si>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</si>
  <si>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</si>
  <si>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</si>
  <si>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</si>
  <si>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</si>
  <si>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</si>
  <si>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</si>
  <si>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</si>
  <si>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</si>
  <si>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</si>
  <si>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3.5.1</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</si>
  <si>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</si>
  <si>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3.5.2</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</si>
  <si>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</si>
  <si>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</si>
  <si>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</si>
  <si>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</si>
  <si>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</si>
  <si>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</si>
  <si>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</si>
  <si>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</si>
  <si>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</si>
  <si>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</si>
  <si>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</si>
  <si>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</si>
  <si>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</si>
  <si>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</si>
  <si>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</si>
  <si>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</si>
  <si>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</si>
  <si>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</si>
  <si>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</si>
  <si>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</si>
  <si>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</si>
  <si>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</si>
  <si>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</si>
  <si>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</si>
  <si>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</si>
  <si>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</si>
  <si>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</si>
  <si>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</si>
  <si>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</si>
  <si>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</si>
  <si>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</si>
  <si>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</si>
  <si>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</si>
  <si>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</si>
  <si>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</si>
  <si>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</si>
  <si>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</si>
  <si>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</si>
  <si>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</si>
  <si>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</si>
  <si>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</si>
  <si>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</si>
  <si>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</si>
  <si>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</si>
  <si>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</si>
  <si>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</si>
  <si>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3.10.1</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</si>
  <si>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</si>
  <si>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</si>
  <si>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</si>
  <si>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</si>
  <si>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3.10.3</t>
  </si>
  <si>
    <t xml:space="preserve">Escort visitors and monitor visitor activity. </t>
  </si>
  <si>
    <t>Individuals with permanent physical access authorization credentials are not considered visitors. Audit logs can be used to monitor visitor activity.</t>
  </si>
  <si>
    <t>3.10.4</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</si>
  <si>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</si>
  <si>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</si>
  <si>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3.10.5</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</si>
  <si>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</si>
  <si>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</si>
  <si>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</si>
  <si>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</si>
  <si>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</si>
  <si>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</si>
  <si>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</si>
  <si>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</si>
  <si>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</si>
  <si>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</si>
  <si>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</si>
  <si>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</si>
  <si>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</si>
  <si>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</si>
  <si>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</si>
  <si>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</si>
  <si>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</si>
  <si>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</si>
  <si>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</si>
  <si>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</si>
  <si>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</si>
  <si>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</si>
  <si>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</si>
  <si>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</si>
  <si>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</si>
  <si>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</si>
  <si>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</si>
  <si>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</si>
  <si>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</si>
  <si>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</si>
  <si>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</si>
  <si>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</si>
  <si>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</si>
  <si>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</si>
  <si>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</si>
  <si>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</si>
  <si>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</si>
  <si>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</si>
  <si>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</si>
  <si>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</si>
  <si>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</si>
  <si>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</si>
  <si>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</si>
  <si>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</si>
  <si>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</si>
  <si>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3.14.1</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</si>
  <si>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</si>
  <si>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</si>
  <si>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</si>
  <si>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</si>
  <si>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</si>
  <si>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</si>
  <si>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3.14.4</t>
  </si>
  <si>
    <t xml:space="preserve">Update malicious code protection mechanisms when new releases are available. </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</si>
  <si>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</si>
  <si>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3.14.5</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</si>
  <si>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</si>
  <si>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</si>
  <si>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</si>
  <si>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</si>
  <si>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</si>
  <si>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</si>
  <si>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Apply deny-by-exception (blacklisting) policy to prevent the use of unauthorized software or deny-all, permit-by-exception (whitelisting) policy to allow the execution of authorized software.</t>
  </si>
  <si>
    <t>Monitor organizational systems, including inbound and outbound communications traffic, to detect attacks and indicators of potential attacks.</t>
  </si>
  <si>
    <t>Control Type</t>
  </si>
  <si>
    <t>Basic</t>
  </si>
  <si>
    <t>Derived</t>
  </si>
  <si>
    <t>Authorize remote execution of privileged commands and remote access to security relevant information.</t>
  </si>
  <si>
    <t>Ensure that personnel are trained to carry out their assigned information security related duties and responsibilities.</t>
  </si>
  <si>
    <t>Store and transmit only cryptographically protected passwords.</t>
  </si>
  <si>
    <t>Base Score</t>
  </si>
  <si>
    <t>Instructions</t>
  </si>
  <si>
    <t>Standard Response</t>
  </si>
  <si>
    <t>Implemented</t>
  </si>
  <si>
    <t>Not Implemented</t>
  </si>
  <si>
    <t>Not Applicable</t>
  </si>
  <si>
    <t>Scoring Guidance</t>
  </si>
  <si>
    <t>Implementation Status</t>
  </si>
  <si>
    <t>Comments</t>
  </si>
  <si>
    <t>MFA Response</t>
  </si>
  <si>
    <t>NA Response</t>
  </si>
  <si>
    <t>FIPS Response</t>
  </si>
  <si>
    <t>FIPS Validated Encryption Implemented</t>
  </si>
  <si>
    <t>Non-FIPS Validated Encryption Implemented</t>
  </si>
  <si>
    <t>Encrpytion NOT Implemented</t>
  </si>
  <si>
    <t>Company Name:</t>
  </si>
  <si>
    <t>CAGE:</t>
  </si>
  <si>
    <t>Date Assessed:</t>
  </si>
  <si>
    <t>SSP Name:</t>
  </si>
  <si>
    <t>Effective Score</t>
  </si>
  <si>
    <t>Security Control ID</t>
  </si>
  <si>
    <t>Introduction</t>
  </si>
  <si>
    <t>Purpose</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</si>
  <si>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</si>
  <si>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</si>
  <si>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</si>
  <si>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Please start by responding to security control 3.12.4 below:</t>
  </si>
  <si>
    <t>Summary of Scoring Methodology:</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</si>
  <si>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</si>
  <si>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</si>
  <si>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</si>
  <si>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</si>
  <si>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POC Completing Worksheet:</t>
  </si>
  <si>
    <t>Privileged Users Only</t>
  </si>
  <si>
    <t>Remote Users Only</t>
  </si>
  <si>
    <t>For complete instructions on calculating your SP 800-171 score, please refer to the NIST SP 800-171 DoD Assessment Methodology located at:</t>
  </si>
  <si>
    <t>This MS Excel spreadsheet is provided to assist organizations in calculating their SP 800-171r2 score.  The worksheet automates the scoring process.  Users of this spreadsheet are able to select the most appropriate answer for their current implementation of the SP 800-171r2 security controls to identify their SP 800-171r2 score.</t>
  </si>
  <si>
    <t>The Supplier Performance Risk System (SPRS) tracks the performance of DoD suppliers.  The SPRS portal provides DoD Contracting Officers (CO) access to performance ratings for suppliers across the Defense Industrial Base (DIB).  DFARS 252.204-7019 requires contractors to maintain a current SP 800-171r2 score within SPRS at the time of contract award. More information on SPRS is available on the SPRS portal at https://www.sprs.csd.disa.mil/.</t>
  </si>
  <si>
    <t>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https://www.acq.osd.mil/asda/dpc/cp/cyber/docs/safeguarding/NIST-SP-800-171-Assessment-Methodology-Version-1.2.1-6.24.2020.pdf, to answer any questions regarding the assessment methodology. 
This worksheet and the DoD Assessment Methodology requires SP 800-17r21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
The "Summary Status" tab provides a summary of the responses provided in the SPRS Worksheet as well as the final score that organizations completing the self-assessment should upload to SPRS.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</si>
</sst>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b/>
      <sz val="10"/>
      <color theme="1"/>
      <name val="Arial"/>
      <family val="2"/>
    </font>
    <font>
      <b/>
      <sz val="11"/>
      <color theme="1"/>
      <name val="Arial"/>
      <family val="2"/>
    </font>
    <font>
      <sz val="11"/>
      <color theme="0"/>
      <name val="Arial"/>
      <family val="2"/>
    </font>
    <font>
      <sz val="11"/>
      <color theme="1"/>
      <name val="Arial"/>
      <family val="2"/>
    </font>
    <font>
      <u/>
      <sz val="11"/>
      <color theme="10"/>
      <name val="Calibri"/>
      <family val="2"/>
      <scheme val="minor"/>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1" fillId="0" borderId="0" xfId="0" applyFont="1"/>
    <xf numFmtId="0" fontId="3" fillId="0" borderId="0" xfId="0" applyFont="1"/>
    <xf numFmtId="0" fontId="2" fillId="2" borderId="0" xfId="0" applyFont="1" applyFill="1" applyAlignment="1">
      <alignment vertical="center"/>
    </xf>
    <xf numFmtId="0" fontId="3" fillId="0" borderId="7" xfId="0" applyFont="1" applyBorder="1"/>
    <xf numFmtId="0" fontId="7" fillId="0" borderId="7" xfId="0" applyFont="1" applyBorder="1"/>
    <xf numFmtId="0" fontId="2" fillId="2"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3" borderId="3" xfId="0" applyFont="1" applyFill="1" applyBorder="1" applyAlignment="1">
      <alignment horizontal="left" vertical="center" wrapText="1"/>
    </xf>
    <xf numFmtId="0" fontId="8"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8" fillId="0" borderId="7" xfId="0" applyFont="1" applyBorder="1"/>
    <xf numFmtId="0" fontId="3" fillId="0" borderId="8" xfId="0" applyFont="1" applyBorder="1"/>
    <xf numFmtId="0" fontId="8" fillId="0" borderId="12" xfId="0" applyFont="1" applyBorder="1"/>
    <xf numFmtId="0" fontId="3" fillId="0" borderId="13" xfId="0" applyFont="1" applyBorder="1"/>
    <xf numFmtId="0" fontId="3" fillId="0" borderId="6" xfId="0" applyFont="1" applyBorder="1"/>
    <xf numFmtId="0" fontId="9" fillId="0" borderId="7" xfId="0" applyFont="1" applyBorder="1"/>
    <xf numFmtId="0" fontId="8" fillId="0" borderId="0" xfId="0" applyFont="1" applyAlignment="1">
      <alignment horizontal="center"/>
    </xf>
    <xf numFmtId="0" fontId="3" fillId="0" borderId="0" xfId="0" applyFont="1" applyAlignment="1">
      <alignment horizontal="center"/>
    </xf>
    <xf numFmtId="0" fontId="3" fillId="0" borderId="3" xfId="0" applyFont="1" applyBorder="1"/>
    <xf numFmtId="0" fontId="10" fillId="0" borderId="7" xfId="0" applyFont="1" applyBorder="1"/>
    <xf numFmtId="0" fontId="3" fillId="0" borderId="3" xfId="0" applyFont="1" applyBorder="1" applyProtection="1">
      <protection locked="0"/>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8" fillId="0" borderId="7" xfId="0" applyFont="1" applyBorder="1" applyAlignment="1">
      <alignment horizontal="center"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xf>
    <xf numFmtId="0" fontId="4" fillId="2" borderId="0" xfId="0" applyFont="1" applyFill="1" applyAlignment="1">
      <alignment horizontal="center" vertical="center" wrapText="1"/>
    </xf>
    <xf numFmtId="0" fontId="11" fillId="0" borderId="7" xfId="1" applyBorder="1"/>
    <xf numFmtId="0" fontId="11" fillId="0" borderId="4" xfId="1" applyBorder="1" applyAlignment="1">
      <alignment horizontal="left" vertical="center" wrapText="1" indent="3"/>
    </xf>
    <xf numFmtId="0" fontId="11" fillId="0" borderId="5" xfId="1" applyBorder="1" applyAlignment="1">
      <alignment horizontal="left" vertical="center" wrapText="1" indent="3"/>
    </xf>
    <xf numFmtId="0" fontId="11" fillId="0" borderId="6" xfId="1" applyBorder="1" applyAlignment="1">
      <alignment horizontal="left" vertical="center" wrapText="1" indent="3"/>
    </xf>
    <xf numFmtId="0" fontId="8" fillId="0" borderId="3" xfId="0" applyFont="1" applyFill="1" applyBorder="1" applyAlignment="1">
      <alignment horizontal="centerContinuous" vertical="center" wrapText="1"/>
    </xf>
    <xf numFmtId="0" fontId="8" fillId="0" borderId="3" xfId="0" applyFont="1" applyFill="1" applyBorder="1" applyAlignment="1">
      <alignment horizontal="centerContinuous" vertical="center"/>
    </xf>
    <xf numFmtId="0" fontId="8" fillId="0" borderId="3" xfId="0" applyFont="1" applyFill="1" applyBorder="1" applyAlignment="1">
      <alignment horizontal="center" vertical="center" wrapText="1"/>
    </xf>
    <xf numFmtId="0" fontId="2" fillId="2" borderId="2" xfId="0" applyFont="1" applyFill="1" applyBorder="1" applyAlignment="1" applyProtection="1">
      <alignment horizontal="center" vertical="center"/>
      <protection locked="0"/>
    </xf>
  </cellXfs>
  <cellStyles count="2">
    <cellStyle name="Hyperlink" xfId="1" builtinId="8"/>
    <cellStyle name="Normal" xfId="0" builtinId="0"/>
  </cellStyles>
  <dxfs count="7">
    <dxf>
      <fill>
        <patternFill>
          <bgColor rgb="FFFF0000"/>
        </patternFill>
      </fill>
    </dxf>
    <dxf>
      <font>
        <color auto="1"/>
      </font>
      <fill>
        <patternFill>
          <bgColor theme="4" tint="0.79998168889431442"/>
        </patternFill>
      </fill>
    </dxf>
    <dxf>
      <font>
        <color rgb="FFFF0000"/>
      </font>
    </dxf>
    <dxf>
      <font>
        <b/>
        <i val="0"/>
        <color theme="0"/>
      </font>
      <fill>
        <patternFill>
          <bgColor rgb="FFFF0000"/>
        </patternFill>
      </fill>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tabSelected="1" zoomScaleNormal="100" workbookViewId="0">
      <selection activeCell="B3" sqref="B3:L3"/>
    </sheetView>
  </sheetViews>
  <sheetFormatPr defaultColWidth="9.26953125" defaultRowHeight="14" x14ac:dyDescent="0.3"/>
  <cols>
    <col min="1" max="1" width="4.26953125" style="4" customWidth="1"/>
    <col min="2" max="2" width="16" style="4" customWidth="1"/>
    <col min="3" max="46" width="9.26953125" style="4"/>
    <col min="47" max="16384" width="9.26953125" style="2"/>
  </cols>
  <sheetData>
    <row r="1" spans="1:46" ht="66.400000000000006" customHeight="1" x14ac:dyDescent="0.3">
      <c r="A1" s="29"/>
      <c r="B1" s="30"/>
      <c r="C1" s="30"/>
      <c r="D1" s="30"/>
      <c r="E1" s="30"/>
      <c r="F1" s="30"/>
      <c r="G1" s="30"/>
      <c r="H1" s="30"/>
      <c r="I1" s="30"/>
      <c r="J1" s="30"/>
      <c r="K1" s="30"/>
      <c r="L1" s="3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x14ac:dyDescent="0.4">
      <c r="B3" s="32" t="s">
        <v>440</v>
      </c>
      <c r="C3" s="33"/>
      <c r="D3" s="33"/>
      <c r="E3" s="33"/>
      <c r="F3" s="33"/>
      <c r="G3" s="33"/>
      <c r="H3" s="33"/>
      <c r="I3" s="33"/>
      <c r="J3" s="33"/>
      <c r="K3" s="33"/>
      <c r="L3" s="34"/>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25.5" customHeight="1" x14ac:dyDescent="0.3">
      <c r="B4" s="28" t="s">
        <v>456</v>
      </c>
      <c r="C4" s="28"/>
      <c r="D4" s="28"/>
      <c r="E4" s="28"/>
      <c r="F4" s="28"/>
      <c r="G4" s="28"/>
      <c r="H4" s="28"/>
      <c r="I4" s="28"/>
      <c r="J4" s="28"/>
      <c r="K4" s="28"/>
      <c r="L4" s="28"/>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x14ac:dyDescent="0.3">
      <c r="B5" s="28"/>
      <c r="C5" s="28"/>
      <c r="D5" s="28"/>
      <c r="E5" s="28"/>
      <c r="F5" s="28"/>
      <c r="G5" s="28"/>
      <c r="H5" s="28"/>
      <c r="I5" s="28"/>
      <c r="J5" s="28"/>
      <c r="K5" s="28"/>
      <c r="L5" s="2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3" customHeight="1" x14ac:dyDescent="0.3">
      <c r="B6" s="28"/>
      <c r="C6" s="28"/>
      <c r="D6" s="28"/>
      <c r="E6" s="28"/>
      <c r="F6" s="28"/>
      <c r="G6" s="28"/>
      <c r="H6" s="28"/>
      <c r="I6" s="28"/>
      <c r="J6" s="28"/>
      <c r="K6" s="28"/>
      <c r="L6" s="2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9.5" customHeight="1" x14ac:dyDescent="0.3">
      <c r="B7" s="28"/>
      <c r="C7" s="28"/>
      <c r="D7" s="28"/>
      <c r="E7" s="28"/>
      <c r="F7" s="28"/>
      <c r="G7" s="28"/>
      <c r="H7" s="28"/>
      <c r="I7" s="28"/>
      <c r="J7" s="28"/>
      <c r="K7" s="28"/>
      <c r="L7" s="2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5" customHeight="1" x14ac:dyDescent="0.3">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 x14ac:dyDescent="0.4">
      <c r="B9" s="32" t="s">
        <v>441</v>
      </c>
      <c r="C9" s="33"/>
      <c r="D9" s="33"/>
      <c r="E9" s="33"/>
      <c r="F9" s="33"/>
      <c r="G9" s="33"/>
      <c r="H9" s="33"/>
      <c r="I9" s="33"/>
      <c r="J9" s="33"/>
      <c r="K9" s="33"/>
      <c r="L9" s="34"/>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3">
      <c r="B10" s="28" t="s">
        <v>455</v>
      </c>
      <c r="C10" s="28"/>
      <c r="D10" s="28"/>
      <c r="E10" s="28"/>
      <c r="F10" s="28"/>
      <c r="G10" s="28"/>
      <c r="H10" s="28"/>
      <c r="I10" s="28"/>
      <c r="J10" s="28"/>
      <c r="K10" s="28"/>
      <c r="L10" s="2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x14ac:dyDescent="0.3">
      <c r="B11" s="28"/>
      <c r="C11" s="28"/>
      <c r="D11" s="28"/>
      <c r="E11" s="28"/>
      <c r="F11" s="28"/>
      <c r="G11" s="28"/>
      <c r="H11" s="28"/>
      <c r="I11" s="28"/>
      <c r="J11" s="28"/>
      <c r="K11" s="28"/>
      <c r="L11" s="2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x14ac:dyDescent="0.3">
      <c r="B12" s="28"/>
      <c r="C12" s="28"/>
      <c r="D12" s="28"/>
      <c r="E12" s="28"/>
      <c r="F12" s="28"/>
      <c r="G12" s="28"/>
      <c r="H12" s="28"/>
      <c r="I12" s="28"/>
      <c r="J12" s="28"/>
      <c r="K12" s="28"/>
      <c r="L12" s="2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5" customHeight="1" x14ac:dyDescent="0.3">
      <c r="B13" s="28"/>
      <c r="C13" s="28"/>
      <c r="D13" s="28"/>
      <c r="E13" s="28"/>
      <c r="F13" s="28"/>
      <c r="G13" s="28"/>
      <c r="H13" s="28"/>
      <c r="I13" s="28"/>
      <c r="J13" s="28"/>
      <c r="K13" s="28"/>
      <c r="L13" s="2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x14ac:dyDescent="0.3">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 x14ac:dyDescent="0.4">
      <c r="B15" s="32" t="s">
        <v>420</v>
      </c>
      <c r="C15" s="33"/>
      <c r="D15" s="33"/>
      <c r="E15" s="33"/>
      <c r="F15" s="33"/>
      <c r="G15" s="33"/>
      <c r="H15" s="33"/>
      <c r="I15" s="33"/>
      <c r="J15" s="33"/>
      <c r="K15" s="33"/>
      <c r="L15" s="34"/>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x14ac:dyDescent="0.3">
      <c r="B16" s="28" t="s">
        <v>457</v>
      </c>
      <c r="C16" s="28"/>
      <c r="D16" s="28"/>
      <c r="E16" s="28"/>
      <c r="F16" s="28"/>
      <c r="G16" s="28"/>
      <c r="H16" s="28"/>
      <c r="I16" s="28"/>
      <c r="J16" s="28"/>
      <c r="K16" s="28"/>
      <c r="L16" s="2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5" customHeight="1" x14ac:dyDescent="0.3">
      <c r="B17" s="28"/>
      <c r="C17" s="28"/>
      <c r="D17" s="28"/>
      <c r="E17" s="28"/>
      <c r="F17" s="28"/>
      <c r="G17" s="28"/>
      <c r="H17" s="28"/>
      <c r="I17" s="28"/>
      <c r="J17" s="28"/>
      <c r="K17" s="28"/>
      <c r="L17" s="28"/>
    </row>
    <row r="18" spans="2:12" s="2" customFormat="1" ht="29.5" customHeight="1" x14ac:dyDescent="0.3">
      <c r="B18" s="28"/>
      <c r="C18" s="28"/>
      <c r="D18" s="28"/>
      <c r="E18" s="28"/>
      <c r="F18" s="28"/>
      <c r="G18" s="28"/>
      <c r="H18" s="28"/>
      <c r="I18" s="28"/>
      <c r="J18" s="28"/>
      <c r="K18" s="28"/>
      <c r="L18" s="28"/>
    </row>
    <row r="19" spans="2:12" s="2" customFormat="1" ht="249.75" customHeight="1" x14ac:dyDescent="0.3">
      <c r="B19" s="28"/>
      <c r="C19" s="28"/>
      <c r="D19" s="28"/>
      <c r="E19" s="28"/>
      <c r="F19" s="28"/>
      <c r="G19" s="28"/>
      <c r="H19" s="28"/>
      <c r="I19" s="28"/>
      <c r="J19" s="28"/>
      <c r="K19" s="28"/>
      <c r="L19" s="28"/>
    </row>
    <row r="21" spans="2:12" s="2" customFormat="1" x14ac:dyDescent="0.3">
      <c r="B21" s="5" t="s">
        <v>442</v>
      </c>
      <c r="C21" s="4"/>
      <c r="D21" s="4"/>
      <c r="E21" s="4"/>
      <c r="F21" s="4"/>
      <c r="G21" s="4"/>
      <c r="H21" s="4"/>
      <c r="I21" s="4"/>
      <c r="J21" s="4"/>
      <c r="K21" s="4"/>
      <c r="L21" s="4"/>
    </row>
    <row r="23" spans="2:12" s="2" customFormat="1" x14ac:dyDescent="0.3">
      <c r="B23" s="4" t="s">
        <v>443</v>
      </c>
      <c r="C23" s="4"/>
      <c r="D23" s="4"/>
      <c r="E23" s="4"/>
      <c r="F23" s="4"/>
      <c r="G23" s="4"/>
      <c r="H23" s="4"/>
      <c r="I23" s="4"/>
      <c r="J23" s="4"/>
      <c r="K23" s="4"/>
      <c r="L23" s="4"/>
    </row>
  </sheetData>
  <sheetProtection algorithmName="SHA-512" hashValue="5CXka4DqAjEddccYKol6aqhWHAptgWlO6FJfs+55VDq8RJH6jCnxhkANQlNYPwpv68hvTiNcqHLdcuW7oUbyQA==" saltValue="Jg+vxI8wCWly/FoAoJl/Jw==" spinCount="100000" sheet="1" objects="1" scenarios="1"/>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6"/>
  <sheetViews>
    <sheetView workbookViewId="0">
      <selection activeCell="C11" sqref="C11"/>
    </sheetView>
  </sheetViews>
  <sheetFormatPr defaultColWidth="9.1796875" defaultRowHeight="14" x14ac:dyDescent="0.3"/>
  <cols>
    <col min="1" max="1" width="29" style="4" customWidth="1"/>
    <col min="2" max="2" width="56.54296875" style="4" customWidth="1"/>
    <col min="3" max="3" width="17.453125" style="4" customWidth="1"/>
    <col min="4" max="28" width="8.7265625" style="4"/>
    <col min="29" max="29" width="8.7265625" style="4" customWidth="1"/>
    <col min="30" max="51" width="8.7265625" style="26" customWidth="1"/>
    <col min="52" max="16384" width="9.1796875" style="2"/>
  </cols>
  <sheetData>
    <row r="2" spans="1:29" ht="17.5" customHeight="1" x14ac:dyDescent="0.3">
      <c r="A2" s="17" t="s">
        <v>434</v>
      </c>
      <c r="B2" s="45"/>
      <c r="C2" s="46"/>
      <c r="AC2" s="26"/>
    </row>
    <row r="3" spans="1:29" ht="17.5" customHeight="1" x14ac:dyDescent="0.3">
      <c r="A3" s="17" t="s">
        <v>435</v>
      </c>
      <c r="B3" s="47"/>
      <c r="C3" s="48"/>
      <c r="AC3" s="26"/>
    </row>
    <row r="4" spans="1:29" ht="17.5" customHeight="1" x14ac:dyDescent="0.3">
      <c r="A4" s="17" t="s">
        <v>437</v>
      </c>
      <c r="B4" s="47"/>
      <c r="C4" s="48"/>
      <c r="AC4" s="26"/>
    </row>
    <row r="5" spans="1:29" ht="17.5" customHeight="1" x14ac:dyDescent="0.3">
      <c r="A5" s="17" t="s">
        <v>451</v>
      </c>
      <c r="B5" s="47"/>
      <c r="C5" s="48"/>
      <c r="AC5" s="26"/>
    </row>
    <row r="6" spans="1:29" ht="17.5" customHeight="1" x14ac:dyDescent="0.3">
      <c r="A6" s="17" t="s">
        <v>436</v>
      </c>
      <c r="B6" s="47"/>
      <c r="C6" s="48"/>
      <c r="AC6" s="26"/>
    </row>
    <row r="7" spans="1:29" x14ac:dyDescent="0.3">
      <c r="B7" s="18"/>
      <c r="C7" s="18"/>
      <c r="AC7" s="26"/>
    </row>
    <row r="8" spans="1:29" x14ac:dyDescent="0.3">
      <c r="A8" s="19"/>
      <c r="C8" s="20"/>
      <c r="AC8" s="26"/>
    </row>
    <row r="9" spans="1:29" x14ac:dyDescent="0.3">
      <c r="A9" s="36" t="s">
        <v>445</v>
      </c>
      <c r="B9" s="37"/>
      <c r="C9" s="38"/>
      <c r="AC9" s="26"/>
    </row>
    <row r="10" spans="1:29" ht="30" customHeight="1" x14ac:dyDescent="0.3">
      <c r="A10" s="6" t="s">
        <v>439</v>
      </c>
      <c r="B10" s="6" t="s">
        <v>0</v>
      </c>
      <c r="C10" s="6" t="s">
        <v>426</v>
      </c>
      <c r="Z10" s="2"/>
      <c r="AA10" s="2"/>
      <c r="AB10" s="2"/>
      <c r="AC10" s="26"/>
    </row>
    <row r="11" spans="1:29" ht="56" x14ac:dyDescent="0.3">
      <c r="A11" s="11" t="s">
        <v>169</v>
      </c>
      <c r="B11" s="12" t="s">
        <v>170</v>
      </c>
      <c r="C11" s="27"/>
      <c r="D11" s="21"/>
      <c r="E11" s="22" t="s">
        <v>444</v>
      </c>
      <c r="AC11" s="26"/>
    </row>
    <row r="12" spans="1:29" x14ac:dyDescent="0.3">
      <c r="A12" s="18"/>
      <c r="B12" s="18"/>
      <c r="C12" s="18"/>
      <c r="AC12" s="26"/>
    </row>
    <row r="13" spans="1:29" ht="14.5" customHeight="1" x14ac:dyDescent="0.3">
      <c r="A13" s="35" t="str">
        <f>IF(C11="Not Implemented", $E$11, IF(LEN(C11)&gt;1,"Please proceed to the SPRS Worksheet tab to complete the assessment.",""))</f>
        <v/>
      </c>
      <c r="B13" s="35"/>
      <c r="C13" s="35"/>
      <c r="AC13" s="26"/>
    </row>
    <row r="14" spans="1:29" x14ac:dyDescent="0.3">
      <c r="A14" s="35"/>
      <c r="B14" s="35"/>
      <c r="C14" s="35"/>
      <c r="AC14" s="26"/>
    </row>
    <row r="15" spans="1:29" ht="7.5" customHeight="1" x14ac:dyDescent="0.3">
      <c r="A15" s="35"/>
      <c r="B15" s="35"/>
      <c r="C15" s="35"/>
      <c r="AC15" s="26"/>
    </row>
    <row r="16" spans="1:29" x14ac:dyDescent="0.3">
      <c r="AC16" s="26"/>
    </row>
    <row r="17" spans="1:29" x14ac:dyDescent="0.3">
      <c r="AC17" s="26"/>
    </row>
    <row r="18" spans="1:29" x14ac:dyDescent="0.3">
      <c r="A18" s="42" t="s">
        <v>446</v>
      </c>
      <c r="B18" s="43"/>
      <c r="C18" s="44"/>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19" spans="1:29" ht="34.5" customHeight="1" x14ac:dyDescent="0.35">
      <c r="A19" s="39" t="s">
        <v>454</v>
      </c>
      <c r="B19" s="40"/>
      <c r="C19" s="41"/>
      <c r="D19" s="26"/>
      <c r="E19" s="26"/>
      <c r="F19" s="26"/>
      <c r="G19" s="52"/>
      <c r="H19" s="26"/>
      <c r="I19" s="26"/>
      <c r="J19" s="26"/>
      <c r="K19" s="26"/>
      <c r="L19" s="26"/>
      <c r="M19" s="26"/>
      <c r="N19" s="26"/>
      <c r="O19" s="26"/>
      <c r="P19" s="26"/>
      <c r="Q19" s="26"/>
      <c r="R19" s="26"/>
      <c r="S19" s="26"/>
      <c r="T19" s="26"/>
      <c r="U19" s="26"/>
      <c r="V19" s="26"/>
      <c r="W19" s="26"/>
      <c r="X19" s="26"/>
      <c r="Y19" s="26"/>
      <c r="Z19" s="26"/>
      <c r="AA19" s="26"/>
      <c r="AB19" s="26"/>
      <c r="AC19" s="26"/>
    </row>
    <row r="20" spans="1:29" ht="14.5" x14ac:dyDescent="0.35">
      <c r="A20" s="53" t="str">
        <f>HYPERLINK("https://www.acq.osd.mil/asda/dpc/cp/cyber/docs/safeguarding/NIST-SP-800-171-Assessment-Methodology-Version-1.2.1-6.24.2020.pdf", "NIST SP 800-171 DoD Assessment Methodology, Version 1.2.1 ")</f>
        <v xml:space="preserve">NIST SP 800-171 DoD Assessment Methodology, Version 1.2.1 </v>
      </c>
      <c r="B20" s="54"/>
      <c r="C20" s="55"/>
      <c r="D20" s="26"/>
      <c r="E20" s="26"/>
      <c r="F20" s="26"/>
      <c r="G20" s="52"/>
      <c r="H20" s="26"/>
      <c r="I20" s="26"/>
      <c r="J20" s="26"/>
      <c r="K20" s="26"/>
      <c r="L20" s="26"/>
      <c r="M20" s="26"/>
      <c r="N20" s="26"/>
      <c r="O20" s="26"/>
      <c r="P20" s="26"/>
      <c r="Q20" s="26"/>
      <c r="R20" s="26"/>
      <c r="S20" s="26"/>
      <c r="T20" s="26"/>
      <c r="U20" s="26"/>
      <c r="V20" s="26"/>
      <c r="W20" s="26"/>
      <c r="X20" s="26"/>
      <c r="Y20" s="26"/>
      <c r="Z20" s="26"/>
      <c r="AA20" s="26"/>
      <c r="AB20" s="26"/>
      <c r="AC20" s="26"/>
    </row>
    <row r="21" spans="1:29" ht="26" customHeight="1" x14ac:dyDescent="0.35">
      <c r="A21" s="39"/>
      <c r="B21" s="40"/>
      <c r="C21" s="41"/>
      <c r="D21" s="26"/>
      <c r="E21" s="26"/>
      <c r="F21" s="26"/>
      <c r="G21" s="52"/>
      <c r="H21" s="26"/>
      <c r="I21" s="26"/>
      <c r="J21" s="26"/>
      <c r="K21" s="26"/>
      <c r="L21" s="26"/>
      <c r="M21" s="26"/>
      <c r="N21" s="26"/>
      <c r="O21" s="26"/>
      <c r="P21" s="26"/>
      <c r="Q21" s="26"/>
      <c r="R21" s="26"/>
      <c r="S21" s="26"/>
      <c r="T21" s="26"/>
      <c r="U21" s="26"/>
      <c r="V21" s="26"/>
      <c r="W21" s="26"/>
      <c r="X21" s="26"/>
      <c r="Y21" s="26"/>
      <c r="Z21" s="26"/>
      <c r="AA21" s="26"/>
      <c r="AB21" s="26"/>
      <c r="AC21" s="26"/>
    </row>
    <row r="22" spans="1:29" x14ac:dyDescent="0.3">
      <c r="A22" s="4" t="s">
        <v>447</v>
      </c>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row>
    <row r="23" spans="1:29" x14ac:dyDescent="0.3">
      <c r="A23" s="4" t="s">
        <v>448</v>
      </c>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29" x14ac:dyDescent="0.3">
      <c r="A24" s="4" t="s">
        <v>449</v>
      </c>
      <c r="B24" s="1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row>
    <row r="25" spans="1:29" x14ac:dyDescent="0.3">
      <c r="A25" s="4" t="s">
        <v>450</v>
      </c>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x14ac:dyDescent="0.3">
      <c r="AC26" s="26"/>
    </row>
  </sheetData>
  <sheetProtection algorithmName="SHA-512" hashValue="gcykW5bGvOuOU6DBGFJdylkWKMIYnhPpZqRl0HGAxinAqMxuLSlhRqKPdUe1vTswmZ5FE2MYPsH5IE4scaxs/A==" saltValue="6UxtFUklzTHXvnkjxhn3AA==" spinCount="100000" sheet="1" objects="1" scenarios="1" formatCells="0" formatColumns="0" formatRows="0"/>
  <mergeCells count="11">
    <mergeCell ref="A21:C21"/>
    <mergeCell ref="A20:C20"/>
    <mergeCell ref="A13:C15"/>
    <mergeCell ref="A9:C9"/>
    <mergeCell ref="A19:C19"/>
    <mergeCell ref="A18:C18"/>
    <mergeCell ref="B2:C2"/>
    <mergeCell ref="B3:C3"/>
    <mergeCell ref="B4:C4"/>
    <mergeCell ref="B5:C5"/>
    <mergeCell ref="B6:C6"/>
  </mergeCells>
  <conditionalFormatting sqref="A13">
    <cfRule type="expression" dxfId="6" priority="1">
      <formula>C11="Not Implemented"</formula>
    </cfRule>
  </conditionalFormatting>
  <conditionalFormatting sqref="C11">
    <cfRule type="expression" dxfId="5" priority="3">
      <formula>#REF!="HALT"</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H112"/>
  <sheetViews>
    <sheetView zoomScale="85" zoomScaleNormal="85" workbookViewId="0">
      <pane ySplit="2" topLeftCell="A3" activePane="bottomLeft" state="frozen"/>
      <selection pane="bottomLeft" activeCell="G1" sqref="G1:H1"/>
    </sheetView>
  </sheetViews>
  <sheetFormatPr defaultColWidth="9.1796875" defaultRowHeight="14" x14ac:dyDescent="0.3"/>
  <cols>
    <col min="1" max="1" width="11.1796875" style="2" customWidth="1"/>
    <col min="2" max="2" width="103.7265625" style="2" customWidth="1"/>
    <col min="3" max="3" width="16.26953125" style="2" hidden="1" customWidth="1"/>
    <col min="4" max="4" width="8.7265625" style="2" hidden="1" customWidth="1"/>
    <col min="5" max="5" width="10.81640625" style="15" customWidth="1"/>
    <col min="6" max="6" width="28.54296875" style="16" hidden="1" customWidth="1"/>
    <col min="7" max="7" width="17.7265625" style="2" customWidth="1"/>
    <col min="8" max="8" width="53.81640625" style="2" customWidth="1"/>
    <col min="9" max="16384" width="9.1796875" style="2"/>
  </cols>
  <sheetData>
    <row r="1" spans="1:8" ht="55.75" customHeight="1" x14ac:dyDescent="0.3">
      <c r="A1" s="3"/>
      <c r="B1" s="51" t="str">
        <f>IF('Getting Started'!$B$2&lt;&gt;"",'Getting Started'!$B$2,"Enter Company Information on Getting Started Tab")&amp;CHAR(10)&amp;IF(COUNTIF($E:$E,"Blank")=0,CHAR(10)&amp;"Assessment Complete"," - Assessment In Progress")</f>
        <v>Enter Company Information on Getting Started Tab
 - Assessment In Progress</v>
      </c>
      <c r="C1" s="51"/>
      <c r="D1" s="51"/>
      <c r="E1" s="51"/>
      <c r="F1" s="51"/>
      <c r="G1" s="49" t="str">
        <f>IF(E89="HALT","An assessment could not be completed due to incomplete information and noncompliance with the assessment methodology.",IF(COUNTIF($E:$E,"Blank")=0,110+SUM($E:$E),COUNTIF($E:$E,"Blank")&amp;" Incomplete Responses"))</f>
        <v>An assessment could not be completed due to incomplete information and noncompliance with the assessment methodology.</v>
      </c>
      <c r="H1" s="49"/>
    </row>
    <row r="2" spans="1:8" s="10" customFormat="1" ht="28" x14ac:dyDescent="0.35">
      <c r="A2" s="7" t="s">
        <v>439</v>
      </c>
      <c r="B2" s="8" t="s">
        <v>0</v>
      </c>
      <c r="C2" s="8" t="s">
        <v>213</v>
      </c>
      <c r="D2" s="8" t="s">
        <v>1</v>
      </c>
      <c r="E2" s="7" t="s">
        <v>438</v>
      </c>
      <c r="F2" s="9" t="s">
        <v>425</v>
      </c>
      <c r="G2" s="7" t="s">
        <v>426</v>
      </c>
      <c r="H2" s="8" t="s">
        <v>427</v>
      </c>
    </row>
    <row r="3" spans="1:8" ht="28" x14ac:dyDescent="0.3">
      <c r="A3" s="11" t="s">
        <v>217</v>
      </c>
      <c r="B3" s="12" t="s">
        <v>2</v>
      </c>
      <c r="C3" s="11" t="s">
        <v>414</v>
      </c>
      <c r="D3" s="11">
        <v>5</v>
      </c>
      <c r="E3" s="13" t="str">
        <f>IF(G3&lt;&gt;"",IF(G3="Implemented",0,-D3),"Blank")</f>
        <v>Blank</v>
      </c>
      <c r="F3" s="14" t="s">
        <v>3</v>
      </c>
      <c r="G3" s="27"/>
      <c r="H3" s="27"/>
    </row>
    <row r="4" spans="1:8" x14ac:dyDescent="0.3">
      <c r="A4" s="11" t="s">
        <v>219</v>
      </c>
      <c r="B4" s="12" t="s">
        <v>4</v>
      </c>
      <c r="C4" s="11" t="s">
        <v>414</v>
      </c>
      <c r="D4" s="11">
        <v>5</v>
      </c>
      <c r="E4" s="13" t="str">
        <f t="shared" ref="E4:E67" si="0">IF(G4&lt;&gt;"",IF(G4="Implemented",0,-D4),"Blank")</f>
        <v>Blank</v>
      </c>
      <c r="F4" s="14" t="s">
        <v>3</v>
      </c>
      <c r="G4" s="27"/>
      <c r="H4" s="27"/>
    </row>
    <row r="5" spans="1:8" x14ac:dyDescent="0.3">
      <c r="A5" s="11" t="s">
        <v>5</v>
      </c>
      <c r="B5" s="12" t="s">
        <v>6</v>
      </c>
      <c r="C5" s="11" t="s">
        <v>415</v>
      </c>
      <c r="D5" s="11">
        <v>1</v>
      </c>
      <c r="E5" s="13" t="str">
        <f t="shared" si="0"/>
        <v>Blank</v>
      </c>
      <c r="F5" s="14" t="s">
        <v>3</v>
      </c>
      <c r="G5" s="27"/>
      <c r="H5" s="27"/>
    </row>
    <row r="6" spans="1:8" x14ac:dyDescent="0.3">
      <c r="A6" s="11" t="s">
        <v>7</v>
      </c>
      <c r="B6" s="12" t="s">
        <v>8</v>
      </c>
      <c r="C6" s="11" t="s">
        <v>415</v>
      </c>
      <c r="D6" s="11">
        <v>1</v>
      </c>
      <c r="E6" s="13" t="str">
        <f t="shared" si="0"/>
        <v>Blank</v>
      </c>
      <c r="F6" s="14" t="s">
        <v>3</v>
      </c>
      <c r="G6" s="27"/>
      <c r="H6" s="27"/>
    </row>
    <row r="7" spans="1:8" x14ac:dyDescent="0.3">
      <c r="A7" s="11" t="s">
        <v>9</v>
      </c>
      <c r="B7" s="12" t="s">
        <v>10</v>
      </c>
      <c r="C7" s="11" t="s">
        <v>415</v>
      </c>
      <c r="D7" s="11">
        <v>3</v>
      </c>
      <c r="E7" s="13" t="str">
        <f t="shared" si="0"/>
        <v>Blank</v>
      </c>
      <c r="F7" s="14" t="s">
        <v>3</v>
      </c>
      <c r="G7" s="27"/>
      <c r="H7" s="27"/>
    </row>
    <row r="8" spans="1:8" x14ac:dyDescent="0.3">
      <c r="A8" s="11" t="s">
        <v>11</v>
      </c>
      <c r="B8" s="12" t="s">
        <v>12</v>
      </c>
      <c r="C8" s="11" t="s">
        <v>415</v>
      </c>
      <c r="D8" s="11">
        <v>1</v>
      </c>
      <c r="E8" s="13" t="str">
        <f t="shared" si="0"/>
        <v>Blank</v>
      </c>
      <c r="F8" s="14" t="s">
        <v>3</v>
      </c>
      <c r="G8" s="27"/>
      <c r="H8" s="27"/>
    </row>
    <row r="9" spans="1:8" ht="28" x14ac:dyDescent="0.3">
      <c r="A9" s="11" t="s">
        <v>13</v>
      </c>
      <c r="B9" s="12" t="s">
        <v>14</v>
      </c>
      <c r="C9" s="11" t="s">
        <v>415</v>
      </c>
      <c r="D9" s="11">
        <v>1</v>
      </c>
      <c r="E9" s="13" t="str">
        <f t="shared" si="0"/>
        <v>Blank</v>
      </c>
      <c r="F9" s="14" t="s">
        <v>3</v>
      </c>
      <c r="G9" s="27"/>
      <c r="H9" s="27"/>
    </row>
    <row r="10" spans="1:8" x14ac:dyDescent="0.3">
      <c r="A10" s="11" t="s">
        <v>15</v>
      </c>
      <c r="B10" s="12" t="s">
        <v>16</v>
      </c>
      <c r="C10" s="11" t="s">
        <v>415</v>
      </c>
      <c r="D10" s="11">
        <v>1</v>
      </c>
      <c r="E10" s="13" t="str">
        <f t="shared" si="0"/>
        <v>Blank</v>
      </c>
      <c r="F10" s="14" t="s">
        <v>3</v>
      </c>
      <c r="G10" s="27"/>
      <c r="H10" s="27"/>
    </row>
    <row r="11" spans="1:8" x14ac:dyDescent="0.3">
      <c r="A11" s="11" t="s">
        <v>17</v>
      </c>
      <c r="B11" s="12" t="s">
        <v>18</v>
      </c>
      <c r="C11" s="11" t="s">
        <v>415</v>
      </c>
      <c r="D11" s="11">
        <v>1</v>
      </c>
      <c r="E11" s="13" t="str">
        <f t="shared" si="0"/>
        <v>Blank</v>
      </c>
      <c r="F11" s="14" t="s">
        <v>3</v>
      </c>
      <c r="G11" s="27"/>
      <c r="H11" s="27"/>
    </row>
    <row r="12" spans="1:8" ht="28" x14ac:dyDescent="0.3">
      <c r="A12" s="11" t="s">
        <v>19</v>
      </c>
      <c r="B12" s="12" t="s">
        <v>20</v>
      </c>
      <c r="C12" s="11" t="s">
        <v>415</v>
      </c>
      <c r="D12" s="11">
        <v>1</v>
      </c>
      <c r="E12" s="13" t="str">
        <f t="shared" si="0"/>
        <v>Blank</v>
      </c>
      <c r="F12" s="14" t="s">
        <v>3</v>
      </c>
      <c r="G12" s="27"/>
      <c r="H12" s="27"/>
    </row>
    <row r="13" spans="1:8" x14ac:dyDescent="0.3">
      <c r="A13" s="11" t="s">
        <v>21</v>
      </c>
      <c r="B13" s="12" t="s">
        <v>22</v>
      </c>
      <c r="C13" s="11" t="s">
        <v>415</v>
      </c>
      <c r="D13" s="11">
        <v>1</v>
      </c>
      <c r="E13" s="13" t="str">
        <f t="shared" si="0"/>
        <v>Blank</v>
      </c>
      <c r="F13" s="14" t="s">
        <v>3</v>
      </c>
      <c r="G13" s="27"/>
      <c r="H13" s="27"/>
    </row>
    <row r="14" spans="1:8" ht="20.149999999999999" customHeight="1" x14ac:dyDescent="0.3">
      <c r="A14" s="11" t="s">
        <v>23</v>
      </c>
      <c r="B14" s="12" t="s">
        <v>24</v>
      </c>
      <c r="C14" s="11" t="s">
        <v>415</v>
      </c>
      <c r="D14" s="11">
        <v>5</v>
      </c>
      <c r="E14" s="13" t="str">
        <f>IF(G14&lt;&gt;"",IF(G14="Implemented",0,IF(G14="Not Implemented",-D14,0)),"Blank")</f>
        <v>Blank</v>
      </c>
      <c r="F14" s="14" t="s">
        <v>25</v>
      </c>
      <c r="G14" s="27"/>
      <c r="H14" s="27"/>
    </row>
    <row r="15" spans="1:8" ht="21.4" customHeight="1" x14ac:dyDescent="0.3">
      <c r="A15" s="11" t="s">
        <v>26</v>
      </c>
      <c r="B15" s="12" t="s">
        <v>27</v>
      </c>
      <c r="C15" s="11" t="s">
        <v>415</v>
      </c>
      <c r="D15" s="11">
        <v>5</v>
      </c>
      <c r="E15" s="13" t="str">
        <f>IF(G15&lt;&gt;"",IF(G15="Implemented",0,IF(G15="Not Implemented",-D15,0)),"Blank")</f>
        <v>Blank</v>
      </c>
      <c r="F15" s="14" t="s">
        <v>25</v>
      </c>
      <c r="G15" s="27"/>
      <c r="H15" s="27"/>
    </row>
    <row r="16" spans="1:8" x14ac:dyDescent="0.3">
      <c r="A16" s="11" t="s">
        <v>28</v>
      </c>
      <c r="B16" s="12" t="s">
        <v>29</v>
      </c>
      <c r="C16" s="11" t="s">
        <v>415</v>
      </c>
      <c r="D16" s="11">
        <v>1</v>
      </c>
      <c r="E16" s="13" t="str">
        <f t="shared" si="0"/>
        <v>Blank</v>
      </c>
      <c r="F16" s="14" t="s">
        <v>3</v>
      </c>
      <c r="G16" s="27"/>
      <c r="H16" s="27"/>
    </row>
    <row r="17" spans="1:8" x14ac:dyDescent="0.3">
      <c r="A17" s="11" t="s">
        <v>30</v>
      </c>
      <c r="B17" s="12" t="s">
        <v>416</v>
      </c>
      <c r="C17" s="11" t="s">
        <v>415</v>
      </c>
      <c r="D17" s="11">
        <v>1</v>
      </c>
      <c r="E17" s="13" t="str">
        <f t="shared" si="0"/>
        <v>Blank</v>
      </c>
      <c r="F17" s="14" t="s">
        <v>3</v>
      </c>
      <c r="G17" s="27"/>
      <c r="H17" s="27"/>
    </row>
    <row r="18" spans="1:8" ht="28" x14ac:dyDescent="0.3">
      <c r="A18" s="11" t="s">
        <v>31</v>
      </c>
      <c r="B18" s="12" t="s">
        <v>32</v>
      </c>
      <c r="C18" s="11" t="s">
        <v>415</v>
      </c>
      <c r="D18" s="11">
        <v>5</v>
      </c>
      <c r="E18" s="13" t="str">
        <f t="shared" ref="E18:E20" si="1">IF(G18&lt;&gt;"",IF(G18="Implemented",0,IF(G18="Not Implemented",-D18,0)),"Blank")</f>
        <v>Blank</v>
      </c>
      <c r="F18" s="14" t="s">
        <v>33</v>
      </c>
      <c r="G18" s="27"/>
      <c r="H18" s="27"/>
    </row>
    <row r="19" spans="1:8" ht="28" x14ac:dyDescent="0.3">
      <c r="A19" s="11" t="s">
        <v>34</v>
      </c>
      <c r="B19" s="12" t="s">
        <v>35</v>
      </c>
      <c r="C19" s="11" t="s">
        <v>415</v>
      </c>
      <c r="D19" s="11">
        <v>5</v>
      </c>
      <c r="E19" s="13" t="str">
        <f t="shared" si="1"/>
        <v>Blank</v>
      </c>
      <c r="F19" s="14" t="s">
        <v>33</v>
      </c>
      <c r="G19" s="27"/>
      <c r="H19" s="27"/>
    </row>
    <row r="20" spans="1:8" ht="42" x14ac:dyDescent="0.3">
      <c r="A20" s="11" t="s">
        <v>36</v>
      </c>
      <c r="B20" s="12" t="s">
        <v>37</v>
      </c>
      <c r="C20" s="11" t="s">
        <v>415</v>
      </c>
      <c r="D20" s="11">
        <v>5</v>
      </c>
      <c r="E20" s="13" t="str">
        <f t="shared" si="1"/>
        <v>Blank</v>
      </c>
      <c r="F20" s="14" t="s">
        <v>38</v>
      </c>
      <c r="G20" s="27"/>
      <c r="H20" s="27"/>
    </row>
    <row r="21" spans="1:8" ht="28" x14ac:dyDescent="0.3">
      <c r="A21" s="11" t="s">
        <v>39</v>
      </c>
      <c r="B21" s="12" t="s">
        <v>40</v>
      </c>
      <c r="C21" s="11" t="s">
        <v>415</v>
      </c>
      <c r="D21" s="11">
        <v>3</v>
      </c>
      <c r="E21" s="13" t="str">
        <f t="shared" si="0"/>
        <v>Blank</v>
      </c>
      <c r="F21" s="14" t="s">
        <v>41</v>
      </c>
      <c r="G21" s="27"/>
      <c r="H21" s="27"/>
    </row>
    <row r="22" spans="1:8" x14ac:dyDescent="0.3">
      <c r="A22" s="11" t="s">
        <v>246</v>
      </c>
      <c r="B22" s="12" t="s">
        <v>42</v>
      </c>
      <c r="C22" s="11" t="s">
        <v>415</v>
      </c>
      <c r="D22" s="11">
        <v>1</v>
      </c>
      <c r="E22" s="13" t="str">
        <f t="shared" si="0"/>
        <v>Blank</v>
      </c>
      <c r="F22" s="14" t="s">
        <v>3</v>
      </c>
      <c r="G22" s="27"/>
      <c r="H22" s="27"/>
    </row>
    <row r="23" spans="1:8" x14ac:dyDescent="0.3">
      <c r="A23" s="11" t="s">
        <v>43</v>
      </c>
      <c r="B23" s="12" t="s">
        <v>44</v>
      </c>
      <c r="C23" s="11" t="s">
        <v>415</v>
      </c>
      <c r="D23" s="11">
        <v>1</v>
      </c>
      <c r="E23" s="13" t="str">
        <f t="shared" si="0"/>
        <v>Blank</v>
      </c>
      <c r="F23" s="14" t="s">
        <v>3</v>
      </c>
      <c r="G23" s="27"/>
      <c r="H23" s="27"/>
    </row>
    <row r="24" spans="1:8" x14ac:dyDescent="0.3">
      <c r="A24" s="11" t="s">
        <v>251</v>
      </c>
      <c r="B24" s="12" t="s">
        <v>45</v>
      </c>
      <c r="C24" s="11" t="s">
        <v>415</v>
      </c>
      <c r="D24" s="11">
        <v>1</v>
      </c>
      <c r="E24" s="13" t="str">
        <f t="shared" si="0"/>
        <v>Blank</v>
      </c>
      <c r="F24" s="14" t="s">
        <v>3</v>
      </c>
      <c r="G24" s="27"/>
      <c r="H24" s="27"/>
    </row>
    <row r="25" spans="1:8" ht="42" x14ac:dyDescent="0.3">
      <c r="A25" s="11" t="s">
        <v>46</v>
      </c>
      <c r="B25" s="12" t="s">
        <v>47</v>
      </c>
      <c r="C25" s="11" t="s">
        <v>414</v>
      </c>
      <c r="D25" s="11">
        <v>5</v>
      </c>
      <c r="E25" s="13" t="str">
        <f t="shared" si="0"/>
        <v>Blank</v>
      </c>
      <c r="F25" s="14" t="s">
        <v>3</v>
      </c>
      <c r="G25" s="27"/>
      <c r="H25" s="27"/>
    </row>
    <row r="26" spans="1:8" ht="28" x14ac:dyDescent="0.3">
      <c r="A26" s="11" t="s">
        <v>48</v>
      </c>
      <c r="B26" s="12" t="s">
        <v>417</v>
      </c>
      <c r="C26" s="11" t="s">
        <v>414</v>
      </c>
      <c r="D26" s="11">
        <v>5</v>
      </c>
      <c r="E26" s="13" t="str">
        <f t="shared" si="0"/>
        <v>Blank</v>
      </c>
      <c r="F26" s="14" t="s">
        <v>3</v>
      </c>
      <c r="G26" s="27"/>
      <c r="H26" s="27"/>
    </row>
    <row r="27" spans="1:8" x14ac:dyDescent="0.3">
      <c r="A27" s="11" t="s">
        <v>49</v>
      </c>
      <c r="B27" s="12" t="s">
        <v>50</v>
      </c>
      <c r="C27" s="11" t="s">
        <v>415</v>
      </c>
      <c r="D27" s="11">
        <v>1</v>
      </c>
      <c r="E27" s="13" t="str">
        <f t="shared" si="0"/>
        <v>Blank</v>
      </c>
      <c r="F27" s="14" t="s">
        <v>3</v>
      </c>
      <c r="G27" s="27"/>
      <c r="H27" s="27"/>
    </row>
    <row r="28" spans="1:8" ht="28" x14ac:dyDescent="0.3">
      <c r="A28" s="11" t="s">
        <v>51</v>
      </c>
      <c r="B28" s="12" t="s">
        <v>52</v>
      </c>
      <c r="C28" s="11" t="s">
        <v>414</v>
      </c>
      <c r="D28" s="11">
        <v>5</v>
      </c>
      <c r="E28" s="13" t="str">
        <f t="shared" si="0"/>
        <v>Blank</v>
      </c>
      <c r="F28" s="14" t="s">
        <v>3</v>
      </c>
      <c r="G28" s="27"/>
      <c r="H28" s="27"/>
    </row>
    <row r="29" spans="1:8" ht="28" x14ac:dyDescent="0.3">
      <c r="A29" s="11" t="s">
        <v>53</v>
      </c>
      <c r="B29" s="12" t="s">
        <v>54</v>
      </c>
      <c r="C29" s="11" t="s">
        <v>414</v>
      </c>
      <c r="D29" s="11">
        <v>3</v>
      </c>
      <c r="E29" s="13" t="str">
        <f t="shared" si="0"/>
        <v>Blank</v>
      </c>
      <c r="F29" s="14" t="s">
        <v>3</v>
      </c>
      <c r="G29" s="27"/>
      <c r="H29" s="27"/>
    </row>
    <row r="30" spans="1:8" x14ac:dyDescent="0.3">
      <c r="A30" s="11" t="s">
        <v>55</v>
      </c>
      <c r="B30" s="12" t="s">
        <v>56</v>
      </c>
      <c r="C30" s="11" t="s">
        <v>415</v>
      </c>
      <c r="D30" s="11">
        <v>1</v>
      </c>
      <c r="E30" s="13" t="str">
        <f t="shared" si="0"/>
        <v>Blank</v>
      </c>
      <c r="F30" s="14" t="s">
        <v>3</v>
      </c>
      <c r="G30" s="27"/>
      <c r="H30" s="27"/>
    </row>
    <row r="31" spans="1:8" x14ac:dyDescent="0.3">
      <c r="A31" s="11" t="s">
        <v>57</v>
      </c>
      <c r="B31" s="12" t="s">
        <v>58</v>
      </c>
      <c r="C31" s="11" t="s">
        <v>415</v>
      </c>
      <c r="D31" s="11">
        <v>1</v>
      </c>
      <c r="E31" s="13" t="str">
        <f t="shared" si="0"/>
        <v>Blank</v>
      </c>
      <c r="F31" s="14" t="s">
        <v>3</v>
      </c>
      <c r="G31" s="27"/>
      <c r="H31" s="27"/>
    </row>
    <row r="32" spans="1:8" ht="28" x14ac:dyDescent="0.3">
      <c r="A32" s="11" t="s">
        <v>59</v>
      </c>
      <c r="B32" s="12" t="s">
        <v>60</v>
      </c>
      <c r="C32" s="11" t="s">
        <v>415</v>
      </c>
      <c r="D32" s="11">
        <v>5</v>
      </c>
      <c r="E32" s="13" t="str">
        <f t="shared" si="0"/>
        <v>Blank</v>
      </c>
      <c r="F32" s="14" t="s">
        <v>3</v>
      </c>
      <c r="G32" s="27"/>
      <c r="H32" s="27"/>
    </row>
    <row r="33" spans="1:8" x14ac:dyDescent="0.3">
      <c r="A33" s="11" t="s">
        <v>61</v>
      </c>
      <c r="B33" s="12" t="s">
        <v>62</v>
      </c>
      <c r="C33" s="11" t="s">
        <v>415</v>
      </c>
      <c r="D33" s="11">
        <v>1</v>
      </c>
      <c r="E33" s="13" t="str">
        <f t="shared" si="0"/>
        <v>Blank</v>
      </c>
      <c r="F33" s="14" t="s">
        <v>3</v>
      </c>
      <c r="G33" s="27"/>
      <c r="H33" s="27"/>
    </row>
    <row r="34" spans="1:8" ht="28" x14ac:dyDescent="0.3">
      <c r="A34" s="11" t="s">
        <v>63</v>
      </c>
      <c r="B34" s="12" t="s">
        <v>64</v>
      </c>
      <c r="C34" s="11" t="s">
        <v>415</v>
      </c>
      <c r="D34" s="11">
        <v>1</v>
      </c>
      <c r="E34" s="13" t="str">
        <f t="shared" si="0"/>
        <v>Blank</v>
      </c>
      <c r="F34" s="14" t="s">
        <v>3</v>
      </c>
      <c r="G34" s="27"/>
      <c r="H34" s="27"/>
    </row>
    <row r="35" spans="1:8" x14ac:dyDescent="0.3">
      <c r="A35" s="11" t="s">
        <v>65</v>
      </c>
      <c r="B35" s="12" t="s">
        <v>66</v>
      </c>
      <c r="C35" s="11" t="s">
        <v>415</v>
      </c>
      <c r="D35" s="11">
        <v>1</v>
      </c>
      <c r="E35" s="13" t="str">
        <f t="shared" si="0"/>
        <v>Blank</v>
      </c>
      <c r="F35" s="14" t="s">
        <v>3</v>
      </c>
      <c r="G35" s="27"/>
      <c r="H35" s="27"/>
    </row>
    <row r="36" spans="1:8" x14ac:dyDescent="0.3">
      <c r="A36" s="11" t="s">
        <v>67</v>
      </c>
      <c r="B36" s="12" t="s">
        <v>68</v>
      </c>
      <c r="C36" s="11" t="s">
        <v>415</v>
      </c>
      <c r="D36" s="11">
        <v>1</v>
      </c>
      <c r="E36" s="13" t="str">
        <f t="shared" si="0"/>
        <v>Blank</v>
      </c>
      <c r="F36" s="14" t="s">
        <v>3</v>
      </c>
      <c r="G36" s="27"/>
      <c r="H36" s="27"/>
    </row>
    <row r="37" spans="1:8" ht="28" x14ac:dyDescent="0.3">
      <c r="A37" s="11" t="s">
        <v>69</v>
      </c>
      <c r="B37" s="12" t="s">
        <v>70</v>
      </c>
      <c r="C37" s="11" t="s">
        <v>414</v>
      </c>
      <c r="D37" s="11">
        <v>5</v>
      </c>
      <c r="E37" s="13" t="str">
        <f t="shared" si="0"/>
        <v>Blank</v>
      </c>
      <c r="F37" s="14" t="s">
        <v>3</v>
      </c>
      <c r="G37" s="27"/>
      <c r="H37" s="27"/>
    </row>
    <row r="38" spans="1:8" ht="28" x14ac:dyDescent="0.3">
      <c r="A38" s="11" t="s">
        <v>71</v>
      </c>
      <c r="B38" s="12" t="s">
        <v>72</v>
      </c>
      <c r="C38" s="11" t="s">
        <v>414</v>
      </c>
      <c r="D38" s="11">
        <v>5</v>
      </c>
      <c r="E38" s="13" t="str">
        <f t="shared" si="0"/>
        <v>Blank</v>
      </c>
      <c r="F38" s="14" t="s">
        <v>3</v>
      </c>
      <c r="G38" s="27"/>
      <c r="H38" s="27"/>
    </row>
    <row r="39" spans="1:8" x14ac:dyDescent="0.3">
      <c r="A39" s="11" t="s">
        <v>73</v>
      </c>
      <c r="B39" s="12" t="s">
        <v>74</v>
      </c>
      <c r="C39" s="11" t="s">
        <v>415</v>
      </c>
      <c r="D39" s="11">
        <v>1</v>
      </c>
      <c r="E39" s="13" t="str">
        <f t="shared" si="0"/>
        <v>Blank</v>
      </c>
      <c r="F39" s="14" t="s">
        <v>3</v>
      </c>
      <c r="G39" s="27"/>
      <c r="H39" s="27"/>
    </row>
    <row r="40" spans="1:8" x14ac:dyDescent="0.3">
      <c r="A40" s="11" t="s">
        <v>75</v>
      </c>
      <c r="B40" s="12" t="s">
        <v>76</v>
      </c>
      <c r="C40" s="11" t="s">
        <v>415</v>
      </c>
      <c r="D40" s="11">
        <v>1</v>
      </c>
      <c r="E40" s="13" t="str">
        <f t="shared" si="0"/>
        <v>Blank</v>
      </c>
      <c r="F40" s="14" t="s">
        <v>3</v>
      </c>
      <c r="G40" s="27"/>
      <c r="H40" s="27"/>
    </row>
    <row r="41" spans="1:8" ht="28" x14ac:dyDescent="0.3">
      <c r="A41" s="11" t="s">
        <v>77</v>
      </c>
      <c r="B41" s="12" t="s">
        <v>78</v>
      </c>
      <c r="C41" s="11" t="s">
        <v>415</v>
      </c>
      <c r="D41" s="11">
        <v>5</v>
      </c>
      <c r="E41" s="13" t="str">
        <f t="shared" si="0"/>
        <v>Blank</v>
      </c>
      <c r="F41" s="14" t="s">
        <v>3</v>
      </c>
      <c r="G41" s="27"/>
      <c r="H41" s="27"/>
    </row>
    <row r="42" spans="1:8" ht="28" x14ac:dyDescent="0.3">
      <c r="A42" s="11" t="s">
        <v>79</v>
      </c>
      <c r="B42" s="12" t="s">
        <v>80</v>
      </c>
      <c r="C42" s="11" t="s">
        <v>415</v>
      </c>
      <c r="D42" s="11">
        <v>5</v>
      </c>
      <c r="E42" s="13" t="str">
        <f t="shared" si="0"/>
        <v>Blank</v>
      </c>
      <c r="F42" s="14" t="s">
        <v>3</v>
      </c>
      <c r="G42" s="27"/>
      <c r="H42" s="27"/>
    </row>
    <row r="43" spans="1:8" x14ac:dyDescent="0.3">
      <c r="A43" s="11" t="s">
        <v>81</v>
      </c>
      <c r="B43" s="12" t="s">
        <v>82</v>
      </c>
      <c r="C43" s="11" t="s">
        <v>415</v>
      </c>
      <c r="D43" s="11">
        <v>5</v>
      </c>
      <c r="E43" s="13" t="str">
        <f t="shared" si="0"/>
        <v>Blank</v>
      </c>
      <c r="F43" s="14" t="s">
        <v>3</v>
      </c>
      <c r="G43" s="27"/>
      <c r="H43" s="27"/>
    </row>
    <row r="44" spans="1:8" ht="28" x14ac:dyDescent="0.3">
      <c r="A44" s="11" t="s">
        <v>83</v>
      </c>
      <c r="B44" s="12" t="s">
        <v>411</v>
      </c>
      <c r="C44" s="11" t="s">
        <v>415</v>
      </c>
      <c r="D44" s="11">
        <v>5</v>
      </c>
      <c r="E44" s="13" t="str">
        <f t="shared" si="0"/>
        <v>Blank</v>
      </c>
      <c r="F44" s="14" t="s">
        <v>3</v>
      </c>
      <c r="G44" s="27"/>
      <c r="H44" s="27"/>
    </row>
    <row r="45" spans="1:8" x14ac:dyDescent="0.3">
      <c r="A45" s="11" t="s">
        <v>84</v>
      </c>
      <c r="B45" s="12" t="s">
        <v>85</v>
      </c>
      <c r="C45" s="11" t="s">
        <v>415</v>
      </c>
      <c r="D45" s="11">
        <v>1</v>
      </c>
      <c r="E45" s="13" t="str">
        <f t="shared" si="0"/>
        <v>Blank</v>
      </c>
      <c r="F45" s="14" t="s">
        <v>3</v>
      </c>
      <c r="G45" s="27"/>
      <c r="H45" s="27"/>
    </row>
    <row r="46" spans="1:8" x14ac:dyDescent="0.3">
      <c r="A46" s="11" t="s">
        <v>288</v>
      </c>
      <c r="B46" s="12" t="s">
        <v>86</v>
      </c>
      <c r="C46" s="11" t="s">
        <v>414</v>
      </c>
      <c r="D46" s="11">
        <v>5</v>
      </c>
      <c r="E46" s="13" t="str">
        <f t="shared" si="0"/>
        <v>Blank</v>
      </c>
      <c r="F46" s="14" t="s">
        <v>3</v>
      </c>
      <c r="G46" s="27"/>
      <c r="H46" s="27"/>
    </row>
    <row r="47" spans="1:8" ht="28" x14ac:dyDescent="0.3">
      <c r="A47" s="11" t="s">
        <v>290</v>
      </c>
      <c r="B47" s="12" t="s">
        <v>87</v>
      </c>
      <c r="C47" s="11" t="s">
        <v>414</v>
      </c>
      <c r="D47" s="11">
        <v>5</v>
      </c>
      <c r="E47" s="13" t="str">
        <f t="shared" si="0"/>
        <v>Blank</v>
      </c>
      <c r="F47" s="14" t="s">
        <v>3</v>
      </c>
      <c r="G47" s="27"/>
      <c r="H47" s="27"/>
    </row>
    <row r="48" spans="1:8" ht="70" x14ac:dyDescent="0.3">
      <c r="A48" s="11" t="s">
        <v>88</v>
      </c>
      <c r="B48" s="12" t="s">
        <v>89</v>
      </c>
      <c r="C48" s="11" t="s">
        <v>415</v>
      </c>
      <c r="D48" s="11" t="s">
        <v>90</v>
      </c>
      <c r="E48" s="13" t="str">
        <f>IF(G48&lt;&gt;"",IF(G48="Implemented",0,IF(OR(G48="Privileged Users Only",G48="Remote Users Only"),-3,-5)),"Blank")</f>
        <v>Blank</v>
      </c>
      <c r="F48" s="14" t="s">
        <v>91</v>
      </c>
      <c r="G48" s="27"/>
      <c r="H48" s="27"/>
    </row>
    <row r="49" spans="1:8" ht="28" x14ac:dyDescent="0.3">
      <c r="A49" s="11" t="s">
        <v>92</v>
      </c>
      <c r="B49" s="12" t="s">
        <v>93</v>
      </c>
      <c r="C49" s="11" t="s">
        <v>415</v>
      </c>
      <c r="D49" s="11">
        <v>1</v>
      </c>
      <c r="E49" s="13" t="str">
        <f t="shared" si="0"/>
        <v>Blank</v>
      </c>
      <c r="F49" s="14" t="s">
        <v>3</v>
      </c>
      <c r="G49" s="27"/>
      <c r="H49" s="27"/>
    </row>
    <row r="50" spans="1:8" x14ac:dyDescent="0.3">
      <c r="A50" s="11" t="s">
        <v>94</v>
      </c>
      <c r="B50" s="12" t="s">
        <v>95</v>
      </c>
      <c r="C50" s="11" t="s">
        <v>415</v>
      </c>
      <c r="D50" s="11">
        <v>1</v>
      </c>
      <c r="E50" s="13" t="str">
        <f t="shared" si="0"/>
        <v>Blank</v>
      </c>
      <c r="F50" s="14" t="s">
        <v>3</v>
      </c>
      <c r="G50" s="27"/>
      <c r="H50" s="27"/>
    </row>
    <row r="51" spans="1:8" x14ac:dyDescent="0.3">
      <c r="A51" s="11" t="s">
        <v>96</v>
      </c>
      <c r="B51" s="12" t="s">
        <v>97</v>
      </c>
      <c r="C51" s="11" t="s">
        <v>415</v>
      </c>
      <c r="D51" s="11">
        <v>1</v>
      </c>
      <c r="E51" s="13" t="str">
        <f t="shared" si="0"/>
        <v>Blank</v>
      </c>
      <c r="F51" s="14" t="s">
        <v>3</v>
      </c>
      <c r="G51" s="27"/>
      <c r="H51" s="27"/>
    </row>
    <row r="52" spans="1:8" x14ac:dyDescent="0.3">
      <c r="A52" s="11" t="s">
        <v>98</v>
      </c>
      <c r="B52" s="12" t="s">
        <v>99</v>
      </c>
      <c r="C52" s="11" t="s">
        <v>415</v>
      </c>
      <c r="D52" s="11">
        <v>1</v>
      </c>
      <c r="E52" s="13" t="str">
        <f t="shared" si="0"/>
        <v>Blank</v>
      </c>
      <c r="F52" s="14" t="s">
        <v>3</v>
      </c>
      <c r="G52" s="27"/>
      <c r="H52" s="27"/>
    </row>
    <row r="53" spans="1:8" x14ac:dyDescent="0.3">
      <c r="A53" s="11" t="s">
        <v>100</v>
      </c>
      <c r="B53" s="12" t="s">
        <v>101</v>
      </c>
      <c r="C53" s="11" t="s">
        <v>415</v>
      </c>
      <c r="D53" s="11">
        <v>1</v>
      </c>
      <c r="E53" s="13" t="str">
        <f t="shared" si="0"/>
        <v>Blank</v>
      </c>
      <c r="F53" s="14" t="s">
        <v>3</v>
      </c>
      <c r="G53" s="27"/>
      <c r="H53" s="27"/>
    </row>
    <row r="54" spans="1:8" x14ac:dyDescent="0.3">
      <c r="A54" s="11" t="s">
        <v>102</v>
      </c>
      <c r="B54" s="12" t="s">
        <v>103</v>
      </c>
      <c r="C54" s="11" t="s">
        <v>415</v>
      </c>
      <c r="D54" s="11">
        <v>1</v>
      </c>
      <c r="E54" s="13" t="str">
        <f t="shared" si="0"/>
        <v>Blank</v>
      </c>
      <c r="F54" s="14" t="s">
        <v>3</v>
      </c>
      <c r="G54" s="27"/>
      <c r="H54" s="27"/>
    </row>
    <row r="55" spans="1:8" ht="84" x14ac:dyDescent="0.3">
      <c r="A55" s="11" t="s">
        <v>104</v>
      </c>
      <c r="B55" s="12" t="s">
        <v>418</v>
      </c>
      <c r="C55" s="11" t="s">
        <v>415</v>
      </c>
      <c r="D55" s="11">
        <v>5</v>
      </c>
      <c r="E55" s="13" t="str">
        <f t="shared" si="0"/>
        <v>Blank</v>
      </c>
      <c r="F55" s="14" t="s">
        <v>105</v>
      </c>
      <c r="G55" s="27"/>
      <c r="H55" s="27"/>
    </row>
    <row r="56" spans="1:8" x14ac:dyDescent="0.3">
      <c r="A56" s="11" t="s">
        <v>106</v>
      </c>
      <c r="B56" s="12" t="s">
        <v>107</v>
      </c>
      <c r="C56" s="11" t="s">
        <v>415</v>
      </c>
      <c r="D56" s="11">
        <v>1</v>
      </c>
      <c r="E56" s="13" t="str">
        <f t="shared" si="0"/>
        <v>Blank</v>
      </c>
      <c r="F56" s="14" t="s">
        <v>3</v>
      </c>
      <c r="G56" s="27"/>
      <c r="H56" s="27"/>
    </row>
    <row r="57" spans="1:8" ht="28" x14ac:dyDescent="0.3">
      <c r="A57" s="11" t="s">
        <v>108</v>
      </c>
      <c r="B57" s="12" t="s">
        <v>109</v>
      </c>
      <c r="C57" s="11" t="s">
        <v>414</v>
      </c>
      <c r="D57" s="11">
        <v>5</v>
      </c>
      <c r="E57" s="13" t="str">
        <f t="shared" si="0"/>
        <v>Blank</v>
      </c>
      <c r="F57" s="14" t="s">
        <v>3</v>
      </c>
      <c r="G57" s="27"/>
      <c r="H57" s="27"/>
    </row>
    <row r="58" spans="1:8" ht="28" x14ac:dyDescent="0.3">
      <c r="A58" s="11" t="s">
        <v>110</v>
      </c>
      <c r="B58" s="12" t="s">
        <v>111</v>
      </c>
      <c r="C58" s="11" t="s">
        <v>414</v>
      </c>
      <c r="D58" s="11">
        <v>5</v>
      </c>
      <c r="E58" s="13" t="str">
        <f t="shared" si="0"/>
        <v>Blank</v>
      </c>
      <c r="F58" s="14" t="s">
        <v>3</v>
      </c>
      <c r="G58" s="27"/>
      <c r="H58" s="27"/>
    </row>
    <row r="59" spans="1:8" x14ac:dyDescent="0.3">
      <c r="A59" s="11" t="s">
        <v>112</v>
      </c>
      <c r="B59" s="12" t="s">
        <v>113</v>
      </c>
      <c r="C59" s="11" t="s">
        <v>415</v>
      </c>
      <c r="D59" s="11">
        <v>1</v>
      </c>
      <c r="E59" s="13" t="str">
        <f t="shared" si="0"/>
        <v>Blank</v>
      </c>
      <c r="F59" s="14" t="s">
        <v>3</v>
      </c>
      <c r="G59" s="27"/>
      <c r="H59" s="27"/>
    </row>
    <row r="60" spans="1:8" x14ac:dyDescent="0.3">
      <c r="A60" s="11" t="s">
        <v>114</v>
      </c>
      <c r="B60" s="12" t="s">
        <v>115</v>
      </c>
      <c r="C60" s="11" t="s">
        <v>414</v>
      </c>
      <c r="D60" s="11">
        <v>3</v>
      </c>
      <c r="E60" s="13" t="str">
        <f t="shared" si="0"/>
        <v>Blank</v>
      </c>
      <c r="F60" s="14" t="s">
        <v>3</v>
      </c>
      <c r="G60" s="27"/>
      <c r="H60" s="27"/>
    </row>
    <row r="61" spans="1:8" x14ac:dyDescent="0.3">
      <c r="A61" s="11" t="s">
        <v>116</v>
      </c>
      <c r="B61" s="12" t="s">
        <v>117</v>
      </c>
      <c r="C61" s="11" t="s">
        <v>414</v>
      </c>
      <c r="D61" s="11">
        <v>5</v>
      </c>
      <c r="E61" s="13" t="str">
        <f t="shared" si="0"/>
        <v>Blank</v>
      </c>
      <c r="F61" s="14" t="s">
        <v>3</v>
      </c>
      <c r="G61" s="27"/>
      <c r="H61" s="27"/>
    </row>
    <row r="62" spans="1:8" x14ac:dyDescent="0.3">
      <c r="A62" s="11" t="s">
        <v>118</v>
      </c>
      <c r="B62" s="12" t="s">
        <v>119</v>
      </c>
      <c r="C62" s="11" t="s">
        <v>415</v>
      </c>
      <c r="D62" s="11">
        <v>1</v>
      </c>
      <c r="E62" s="13" t="str">
        <f t="shared" si="0"/>
        <v>Blank</v>
      </c>
      <c r="F62" s="14" t="s">
        <v>3</v>
      </c>
      <c r="G62" s="27"/>
      <c r="H62" s="27"/>
    </row>
    <row r="63" spans="1:8" ht="28" x14ac:dyDescent="0.3">
      <c r="A63" s="11" t="s">
        <v>120</v>
      </c>
      <c r="B63" s="12" t="s">
        <v>121</v>
      </c>
      <c r="C63" s="11" t="s">
        <v>415</v>
      </c>
      <c r="D63" s="11">
        <v>3</v>
      </c>
      <c r="E63" s="13" t="str">
        <f t="shared" si="0"/>
        <v>Blank</v>
      </c>
      <c r="F63" s="14" t="s">
        <v>3</v>
      </c>
      <c r="G63" s="27"/>
      <c r="H63" s="27"/>
    </row>
    <row r="64" spans="1:8" ht="28" x14ac:dyDescent="0.3">
      <c r="A64" s="11" t="s">
        <v>122</v>
      </c>
      <c r="B64" s="12" t="s">
        <v>123</v>
      </c>
      <c r="C64" s="11" t="s">
        <v>415</v>
      </c>
      <c r="D64" s="11">
        <v>5</v>
      </c>
      <c r="E64" s="13" t="str">
        <f t="shared" si="0"/>
        <v>Blank</v>
      </c>
      <c r="F64" s="14" t="s">
        <v>3</v>
      </c>
      <c r="G64" s="27"/>
      <c r="H64" s="27"/>
    </row>
    <row r="65" spans="1:8" x14ac:dyDescent="0.3">
      <c r="A65" s="11" t="s">
        <v>124</v>
      </c>
      <c r="B65" s="12" t="s">
        <v>125</v>
      </c>
      <c r="C65" s="11" t="s">
        <v>415</v>
      </c>
      <c r="D65" s="11">
        <v>1</v>
      </c>
      <c r="E65" s="13" t="str">
        <f t="shared" si="0"/>
        <v>Blank</v>
      </c>
      <c r="F65" s="14" t="s">
        <v>3</v>
      </c>
      <c r="G65" s="27"/>
      <c r="H65" s="27"/>
    </row>
    <row r="66" spans="1:8" ht="28" x14ac:dyDescent="0.3">
      <c r="A66" s="11" t="s">
        <v>126</v>
      </c>
      <c r="B66" s="12" t="s">
        <v>127</v>
      </c>
      <c r="C66" s="11" t="s">
        <v>414</v>
      </c>
      <c r="D66" s="11">
        <v>3</v>
      </c>
      <c r="E66" s="13" t="str">
        <f t="shared" si="0"/>
        <v>Blank</v>
      </c>
      <c r="F66" s="14" t="s">
        <v>128</v>
      </c>
      <c r="G66" s="27"/>
      <c r="H66" s="27"/>
    </row>
    <row r="67" spans="1:8" ht="28" x14ac:dyDescent="0.3">
      <c r="A67" s="11" t="s">
        <v>129</v>
      </c>
      <c r="B67" s="12" t="s">
        <v>130</v>
      </c>
      <c r="C67" s="11" t="s">
        <v>414</v>
      </c>
      <c r="D67" s="11">
        <v>3</v>
      </c>
      <c r="E67" s="13" t="str">
        <f t="shared" si="0"/>
        <v>Blank</v>
      </c>
      <c r="F67" s="14" t="s">
        <v>128</v>
      </c>
      <c r="G67" s="27"/>
      <c r="H67" s="27"/>
    </row>
    <row r="68" spans="1:8" ht="56" x14ac:dyDescent="0.3">
      <c r="A68" s="11" t="s">
        <v>323</v>
      </c>
      <c r="B68" s="12" t="s">
        <v>131</v>
      </c>
      <c r="C68" s="11" t="s">
        <v>414</v>
      </c>
      <c r="D68" s="11">
        <v>5</v>
      </c>
      <c r="E68" s="13" t="str">
        <f t="shared" ref="E68:E112" si="2">IF(G68&lt;&gt;"",IF(G68="Implemented",0,-D68),"Blank")</f>
        <v>Blank</v>
      </c>
      <c r="F68" s="14" t="s">
        <v>132</v>
      </c>
      <c r="G68" s="27"/>
      <c r="H68" s="27"/>
    </row>
    <row r="69" spans="1:8" x14ac:dyDescent="0.3">
      <c r="A69" s="11" t="s">
        <v>133</v>
      </c>
      <c r="B69" s="12" t="s">
        <v>134</v>
      </c>
      <c r="C69" s="11" t="s">
        <v>415</v>
      </c>
      <c r="D69" s="11">
        <v>1</v>
      </c>
      <c r="E69" s="13" t="str">
        <f t="shared" si="2"/>
        <v>Blank</v>
      </c>
      <c r="F69" s="14" t="s">
        <v>3</v>
      </c>
      <c r="G69" s="27"/>
      <c r="H69" s="27"/>
    </row>
    <row r="70" spans="1:8" ht="28" x14ac:dyDescent="0.3">
      <c r="A70" s="11" t="s">
        <v>135</v>
      </c>
      <c r="B70" s="12" t="s">
        <v>136</v>
      </c>
      <c r="C70" s="11" t="s">
        <v>415</v>
      </c>
      <c r="D70" s="11">
        <v>1</v>
      </c>
      <c r="E70" s="13" t="str">
        <f t="shared" si="2"/>
        <v>Blank</v>
      </c>
      <c r="F70" s="14" t="s">
        <v>3</v>
      </c>
      <c r="G70" s="27"/>
      <c r="H70" s="27"/>
    </row>
    <row r="71" spans="1:8" ht="28" x14ac:dyDescent="0.3">
      <c r="A71" s="11" t="s">
        <v>137</v>
      </c>
      <c r="B71" s="12" t="s">
        <v>138</v>
      </c>
      <c r="C71" s="11" t="s">
        <v>415</v>
      </c>
      <c r="D71" s="11">
        <v>1</v>
      </c>
      <c r="E71" s="13" t="str">
        <f t="shared" si="2"/>
        <v>Blank</v>
      </c>
      <c r="F71" s="14" t="s">
        <v>3</v>
      </c>
      <c r="G71" s="27"/>
      <c r="H71" s="27"/>
    </row>
    <row r="72" spans="1:8" x14ac:dyDescent="0.3">
      <c r="A72" s="11" t="s">
        <v>139</v>
      </c>
      <c r="B72" s="12" t="s">
        <v>140</v>
      </c>
      <c r="C72" s="11" t="s">
        <v>415</v>
      </c>
      <c r="D72" s="11">
        <v>5</v>
      </c>
      <c r="E72" s="13" t="str">
        <f t="shared" si="2"/>
        <v>Blank</v>
      </c>
      <c r="F72" s="14" t="s">
        <v>3</v>
      </c>
      <c r="G72" s="27"/>
      <c r="H72" s="27"/>
    </row>
    <row r="73" spans="1:8" x14ac:dyDescent="0.3">
      <c r="A73" s="11" t="s">
        <v>141</v>
      </c>
      <c r="B73" s="12" t="s">
        <v>142</v>
      </c>
      <c r="C73" s="11" t="s">
        <v>415</v>
      </c>
      <c r="D73" s="11">
        <v>3</v>
      </c>
      <c r="E73" s="13" t="str">
        <f t="shared" si="2"/>
        <v>Blank</v>
      </c>
      <c r="F73" s="14" t="s">
        <v>3</v>
      </c>
      <c r="G73" s="27"/>
      <c r="H73" s="27"/>
    </row>
    <row r="74" spans="1:8" x14ac:dyDescent="0.3">
      <c r="A74" s="11" t="s">
        <v>143</v>
      </c>
      <c r="B74" s="12" t="s">
        <v>144</v>
      </c>
      <c r="C74" s="11" t="s">
        <v>415</v>
      </c>
      <c r="D74" s="11">
        <v>1</v>
      </c>
      <c r="E74" s="13" t="str">
        <f t="shared" si="2"/>
        <v>Blank</v>
      </c>
      <c r="F74" s="14" t="s">
        <v>3</v>
      </c>
      <c r="G74" s="27"/>
      <c r="H74" s="27"/>
    </row>
    <row r="75" spans="1:8" x14ac:dyDescent="0.3">
      <c r="A75" s="11" t="s">
        <v>145</v>
      </c>
      <c r="B75" s="12" t="s">
        <v>146</v>
      </c>
      <c r="C75" s="11" t="s">
        <v>414</v>
      </c>
      <c r="D75" s="11">
        <v>3</v>
      </c>
      <c r="E75" s="13" t="str">
        <f t="shared" si="2"/>
        <v>Blank</v>
      </c>
      <c r="F75" s="14" t="s">
        <v>3</v>
      </c>
      <c r="G75" s="27"/>
      <c r="H75" s="27"/>
    </row>
    <row r="76" spans="1:8" ht="28" x14ac:dyDescent="0.3">
      <c r="A76" s="11" t="s">
        <v>147</v>
      </c>
      <c r="B76" s="12" t="s">
        <v>148</v>
      </c>
      <c r="C76" s="11" t="s">
        <v>414</v>
      </c>
      <c r="D76" s="11">
        <v>5</v>
      </c>
      <c r="E76" s="13" t="str">
        <f t="shared" si="2"/>
        <v>Blank</v>
      </c>
      <c r="F76" s="14" t="s">
        <v>3</v>
      </c>
      <c r="G76" s="27"/>
      <c r="H76" s="27"/>
    </row>
    <row r="77" spans="1:8" ht="28" x14ac:dyDescent="0.3">
      <c r="A77" s="11" t="s">
        <v>337</v>
      </c>
      <c r="B77" s="12" t="s">
        <v>149</v>
      </c>
      <c r="C77" s="11" t="s">
        <v>414</v>
      </c>
      <c r="D77" s="11">
        <v>5</v>
      </c>
      <c r="E77" s="13" t="str">
        <f t="shared" si="2"/>
        <v>Blank</v>
      </c>
      <c r="F77" s="14" t="s">
        <v>3</v>
      </c>
      <c r="G77" s="27"/>
      <c r="H77" s="27"/>
    </row>
    <row r="78" spans="1:8" x14ac:dyDescent="0.3">
      <c r="A78" s="11" t="s">
        <v>150</v>
      </c>
      <c r="B78" s="12" t="s">
        <v>151</v>
      </c>
      <c r="C78" s="11" t="s">
        <v>414</v>
      </c>
      <c r="D78" s="11">
        <v>5</v>
      </c>
      <c r="E78" s="13" t="str">
        <f t="shared" si="2"/>
        <v>Blank</v>
      </c>
      <c r="F78" s="14" t="s">
        <v>3</v>
      </c>
      <c r="G78" s="27"/>
      <c r="H78" s="27"/>
    </row>
    <row r="79" spans="1:8" x14ac:dyDescent="0.3">
      <c r="A79" s="11" t="s">
        <v>342</v>
      </c>
      <c r="B79" s="12" t="s">
        <v>152</v>
      </c>
      <c r="C79" s="11" t="s">
        <v>415</v>
      </c>
      <c r="D79" s="11">
        <v>1</v>
      </c>
      <c r="E79" s="13" t="str">
        <f t="shared" si="2"/>
        <v>Blank</v>
      </c>
      <c r="F79" s="14" t="s">
        <v>3</v>
      </c>
      <c r="G79" s="27"/>
      <c r="H79" s="27"/>
    </row>
    <row r="80" spans="1:8" x14ac:dyDescent="0.3">
      <c r="A80" s="11" t="s">
        <v>345</v>
      </c>
      <c r="B80" s="12" t="s">
        <v>153</v>
      </c>
      <c r="C80" s="11" t="s">
        <v>415</v>
      </c>
      <c r="D80" s="11">
        <v>1</v>
      </c>
      <c r="E80" s="13" t="str">
        <f t="shared" si="2"/>
        <v>Blank</v>
      </c>
      <c r="F80" s="14" t="s">
        <v>3</v>
      </c>
      <c r="G80" s="27"/>
      <c r="H80" s="27"/>
    </row>
    <row r="81" spans="1:8" x14ac:dyDescent="0.3">
      <c r="A81" s="11" t="s">
        <v>348</v>
      </c>
      <c r="B81" s="12" t="s">
        <v>154</v>
      </c>
      <c r="C81" s="11" t="s">
        <v>415</v>
      </c>
      <c r="D81" s="11">
        <v>1</v>
      </c>
      <c r="E81" s="13" t="str">
        <f t="shared" si="2"/>
        <v>Blank</v>
      </c>
      <c r="F81" s="14" t="s">
        <v>3</v>
      </c>
      <c r="G81" s="27"/>
      <c r="H81" s="27"/>
    </row>
    <row r="82" spans="1:8" x14ac:dyDescent="0.3">
      <c r="A82" s="11" t="s">
        <v>155</v>
      </c>
      <c r="B82" s="12" t="s">
        <v>156</v>
      </c>
      <c r="C82" s="11" t="s">
        <v>415</v>
      </c>
      <c r="D82" s="11">
        <v>1</v>
      </c>
      <c r="E82" s="13" t="str">
        <f t="shared" si="2"/>
        <v>Blank</v>
      </c>
      <c r="F82" s="14" t="s">
        <v>3</v>
      </c>
      <c r="G82" s="27"/>
      <c r="H82" s="27"/>
    </row>
    <row r="83" spans="1:8" ht="42" x14ac:dyDescent="0.3">
      <c r="A83" s="11" t="s">
        <v>157</v>
      </c>
      <c r="B83" s="12" t="s">
        <v>158</v>
      </c>
      <c r="C83" s="11" t="s">
        <v>414</v>
      </c>
      <c r="D83" s="11">
        <v>3</v>
      </c>
      <c r="E83" s="13" t="str">
        <f t="shared" si="2"/>
        <v>Blank</v>
      </c>
      <c r="F83" s="14" t="s">
        <v>3</v>
      </c>
      <c r="G83" s="27"/>
      <c r="H83" s="27"/>
    </row>
    <row r="84" spans="1:8" ht="28" x14ac:dyDescent="0.3">
      <c r="A84" s="11" t="s">
        <v>159</v>
      </c>
      <c r="B84" s="12" t="s">
        <v>160</v>
      </c>
      <c r="C84" s="11" t="s">
        <v>415</v>
      </c>
      <c r="D84" s="11">
        <v>5</v>
      </c>
      <c r="E84" s="13" t="str">
        <f t="shared" si="2"/>
        <v>Blank</v>
      </c>
      <c r="F84" s="14" t="s">
        <v>3</v>
      </c>
      <c r="G84" s="27"/>
      <c r="H84" s="27"/>
    </row>
    <row r="85" spans="1:8" x14ac:dyDescent="0.3">
      <c r="A85" s="11" t="s">
        <v>161</v>
      </c>
      <c r="B85" s="12" t="s">
        <v>162</v>
      </c>
      <c r="C85" s="11" t="s">
        <v>415</v>
      </c>
      <c r="D85" s="11">
        <v>1</v>
      </c>
      <c r="E85" s="13" t="str">
        <f t="shared" si="2"/>
        <v>Blank</v>
      </c>
      <c r="F85" s="14" t="s">
        <v>3</v>
      </c>
      <c r="G85" s="27"/>
      <c r="H85" s="27"/>
    </row>
    <row r="86" spans="1:8" ht="28" x14ac:dyDescent="0.3">
      <c r="A86" s="11" t="s">
        <v>163</v>
      </c>
      <c r="B86" s="12" t="s">
        <v>164</v>
      </c>
      <c r="C86" s="11" t="s">
        <v>414</v>
      </c>
      <c r="D86" s="11">
        <v>5</v>
      </c>
      <c r="E86" s="13" t="str">
        <f t="shared" si="2"/>
        <v>Blank</v>
      </c>
      <c r="F86" s="14" t="s">
        <v>3</v>
      </c>
      <c r="G86" s="27"/>
      <c r="H86" s="27"/>
    </row>
    <row r="87" spans="1:8" ht="28" x14ac:dyDescent="0.3">
      <c r="A87" s="11" t="s">
        <v>165</v>
      </c>
      <c r="B87" s="12" t="s">
        <v>166</v>
      </c>
      <c r="C87" s="11" t="s">
        <v>414</v>
      </c>
      <c r="D87" s="11">
        <v>3</v>
      </c>
      <c r="E87" s="13" t="str">
        <f t="shared" si="2"/>
        <v>Blank</v>
      </c>
      <c r="F87" s="14" t="s">
        <v>3</v>
      </c>
      <c r="G87" s="27"/>
      <c r="H87" s="27"/>
    </row>
    <row r="88" spans="1:8" x14ac:dyDescent="0.3">
      <c r="A88" s="11" t="s">
        <v>167</v>
      </c>
      <c r="B88" s="12" t="s">
        <v>168</v>
      </c>
      <c r="C88" s="11" t="s">
        <v>414</v>
      </c>
      <c r="D88" s="11">
        <v>5</v>
      </c>
      <c r="E88" s="13" t="str">
        <f t="shared" si="2"/>
        <v>Blank</v>
      </c>
      <c r="F88" s="14" t="s">
        <v>3</v>
      </c>
      <c r="G88" s="27"/>
      <c r="H88" s="27"/>
    </row>
    <row r="89" spans="1:8" ht="55" customHeight="1" x14ac:dyDescent="0.3">
      <c r="A89" s="11" t="s">
        <v>169</v>
      </c>
      <c r="B89" s="12" t="s">
        <v>170</v>
      </c>
      <c r="C89" s="11" t="s">
        <v>414</v>
      </c>
      <c r="D89" s="11" t="s">
        <v>171</v>
      </c>
      <c r="E89" s="13" t="str">
        <f>IF(G89&lt;&gt;0,IF(G89="Implemented",0,"HALT"),"Blank")</f>
        <v>HALT</v>
      </c>
      <c r="F89" s="14" t="s">
        <v>172</v>
      </c>
      <c r="G89" s="27" t="str">
        <f>IF(LEN('Getting Started'!C11)&gt;1,'Getting Started'!C11,"")</f>
        <v/>
      </c>
      <c r="H89" s="27"/>
    </row>
    <row r="90" spans="1:8" ht="28" x14ac:dyDescent="0.3">
      <c r="A90" s="11" t="s">
        <v>364</v>
      </c>
      <c r="B90" s="12" t="s">
        <v>173</v>
      </c>
      <c r="C90" s="11" t="s">
        <v>414</v>
      </c>
      <c r="D90" s="11">
        <v>5</v>
      </c>
      <c r="E90" s="13" t="str">
        <f t="shared" si="2"/>
        <v>Blank</v>
      </c>
      <c r="F90" s="14" t="s">
        <v>3</v>
      </c>
      <c r="G90" s="27"/>
      <c r="H90" s="27"/>
    </row>
    <row r="91" spans="1:8" ht="28" x14ac:dyDescent="0.3">
      <c r="A91" s="11" t="s">
        <v>174</v>
      </c>
      <c r="B91" s="12" t="s">
        <v>175</v>
      </c>
      <c r="C91" s="11" t="s">
        <v>414</v>
      </c>
      <c r="D91" s="11">
        <v>5</v>
      </c>
      <c r="E91" s="13" t="str">
        <f t="shared" si="2"/>
        <v>Blank</v>
      </c>
      <c r="F91" s="14" t="s">
        <v>3</v>
      </c>
      <c r="G91" s="27"/>
      <c r="H91" s="27"/>
    </row>
    <row r="92" spans="1:8" x14ac:dyDescent="0.3">
      <c r="A92" s="11" t="s">
        <v>176</v>
      </c>
      <c r="B92" s="12" t="s">
        <v>177</v>
      </c>
      <c r="C92" s="11" t="s">
        <v>415</v>
      </c>
      <c r="D92" s="11">
        <v>1</v>
      </c>
      <c r="E92" s="13" t="str">
        <f t="shared" si="2"/>
        <v>Blank</v>
      </c>
      <c r="F92" s="14" t="s">
        <v>3</v>
      </c>
      <c r="G92" s="27"/>
      <c r="H92" s="27"/>
    </row>
    <row r="93" spans="1:8" x14ac:dyDescent="0.3">
      <c r="A93" s="11" t="s">
        <v>178</v>
      </c>
      <c r="B93" s="12" t="s">
        <v>179</v>
      </c>
      <c r="C93" s="11" t="s">
        <v>415</v>
      </c>
      <c r="D93" s="11">
        <v>1</v>
      </c>
      <c r="E93" s="13" t="str">
        <f t="shared" si="2"/>
        <v>Blank</v>
      </c>
      <c r="F93" s="14" t="s">
        <v>3</v>
      </c>
      <c r="G93" s="27"/>
      <c r="H93" s="27"/>
    </row>
    <row r="94" spans="1:8" ht="28" x14ac:dyDescent="0.3">
      <c r="A94" s="11" t="s">
        <v>371</v>
      </c>
      <c r="B94" s="12" t="s">
        <v>180</v>
      </c>
      <c r="C94" s="11" t="s">
        <v>415</v>
      </c>
      <c r="D94" s="11">
        <v>5</v>
      </c>
      <c r="E94" s="13" t="str">
        <f t="shared" si="2"/>
        <v>Blank</v>
      </c>
      <c r="F94" s="14" t="s">
        <v>3</v>
      </c>
      <c r="G94" s="27"/>
      <c r="H94" s="27"/>
    </row>
    <row r="95" spans="1:8" ht="28" x14ac:dyDescent="0.3">
      <c r="A95" s="11" t="s">
        <v>181</v>
      </c>
      <c r="B95" s="12" t="s">
        <v>182</v>
      </c>
      <c r="C95" s="11" t="s">
        <v>415</v>
      </c>
      <c r="D95" s="11">
        <v>5</v>
      </c>
      <c r="E95" s="13" t="str">
        <f t="shared" si="2"/>
        <v>Blank</v>
      </c>
      <c r="F95" s="14" t="s">
        <v>3</v>
      </c>
      <c r="G95" s="27"/>
      <c r="H95" s="27"/>
    </row>
    <row r="96" spans="1:8" ht="28" x14ac:dyDescent="0.3">
      <c r="A96" s="11" t="s">
        <v>183</v>
      </c>
      <c r="B96" s="12" t="s">
        <v>184</v>
      </c>
      <c r="C96" s="11" t="s">
        <v>415</v>
      </c>
      <c r="D96" s="11">
        <v>1</v>
      </c>
      <c r="E96" s="13" t="str">
        <f t="shared" si="2"/>
        <v>Blank</v>
      </c>
      <c r="F96" s="14" t="s">
        <v>3</v>
      </c>
      <c r="G96" s="27"/>
      <c r="H96" s="27"/>
    </row>
    <row r="97" spans="1:8" ht="28" x14ac:dyDescent="0.3">
      <c r="A97" s="11" t="s">
        <v>185</v>
      </c>
      <c r="B97" s="12" t="s">
        <v>186</v>
      </c>
      <c r="C97" s="11" t="s">
        <v>415</v>
      </c>
      <c r="D97" s="11">
        <v>3</v>
      </c>
      <c r="E97" s="13" t="str">
        <f t="shared" si="2"/>
        <v>Blank</v>
      </c>
      <c r="F97" s="14" t="s">
        <v>3</v>
      </c>
      <c r="G97" s="27"/>
      <c r="H97" s="27"/>
    </row>
    <row r="98" spans="1:8" ht="28" x14ac:dyDescent="0.3">
      <c r="A98" s="11" t="s">
        <v>187</v>
      </c>
      <c r="B98" s="12" t="s">
        <v>188</v>
      </c>
      <c r="C98" s="11" t="s">
        <v>415</v>
      </c>
      <c r="D98" s="11">
        <v>1</v>
      </c>
      <c r="E98" s="13" t="str">
        <f t="shared" si="2"/>
        <v>Blank</v>
      </c>
      <c r="F98" s="14" t="s">
        <v>3</v>
      </c>
      <c r="G98" s="27"/>
      <c r="H98" s="27"/>
    </row>
    <row r="99" spans="1:8" x14ac:dyDescent="0.3">
      <c r="A99" s="11" t="s">
        <v>189</v>
      </c>
      <c r="B99" s="12" t="s">
        <v>190</v>
      </c>
      <c r="C99" s="11" t="s">
        <v>415</v>
      </c>
      <c r="D99" s="11">
        <v>1</v>
      </c>
      <c r="E99" s="13" t="str">
        <f t="shared" si="2"/>
        <v>Blank</v>
      </c>
      <c r="F99" s="14" t="s">
        <v>3</v>
      </c>
      <c r="G99" s="27"/>
      <c r="H99" s="27"/>
    </row>
    <row r="100" spans="1:8" ht="56" x14ac:dyDescent="0.3">
      <c r="A100" s="11" t="s">
        <v>191</v>
      </c>
      <c r="B100" s="12" t="s">
        <v>192</v>
      </c>
      <c r="C100" s="11" t="s">
        <v>415</v>
      </c>
      <c r="D100" s="11" t="s">
        <v>90</v>
      </c>
      <c r="E100" s="13" t="str">
        <f>IF(G100&lt;&gt;"",IF(G100="FIPS Validated Encryption Implemented",0,IF(G100="Non-FIPS Validated Encryption Implemented",-3,-5)),"Blank")</f>
        <v>Blank</v>
      </c>
      <c r="F100" s="14" t="s">
        <v>193</v>
      </c>
      <c r="G100" s="27"/>
      <c r="H100" s="27"/>
    </row>
    <row r="101" spans="1:8" ht="28" x14ac:dyDescent="0.3">
      <c r="A101" s="11" t="s">
        <v>194</v>
      </c>
      <c r="B101" s="12" t="s">
        <v>195</v>
      </c>
      <c r="C101" s="11" t="s">
        <v>415</v>
      </c>
      <c r="D101" s="11">
        <v>1</v>
      </c>
      <c r="E101" s="13" t="str">
        <f t="shared" si="2"/>
        <v>Blank</v>
      </c>
      <c r="F101" s="14" t="s">
        <v>3</v>
      </c>
      <c r="G101" s="27"/>
      <c r="H101" s="27"/>
    </row>
    <row r="102" spans="1:8" x14ac:dyDescent="0.3">
      <c r="A102" s="11" t="s">
        <v>196</v>
      </c>
      <c r="B102" s="12" t="s">
        <v>197</v>
      </c>
      <c r="C102" s="11" t="s">
        <v>415</v>
      </c>
      <c r="D102" s="11">
        <v>1</v>
      </c>
      <c r="E102" s="13" t="str">
        <f t="shared" si="2"/>
        <v>Blank</v>
      </c>
      <c r="F102" s="14" t="s">
        <v>3</v>
      </c>
      <c r="G102" s="27"/>
      <c r="H102" s="27"/>
    </row>
    <row r="103" spans="1:8" x14ac:dyDescent="0.3">
      <c r="A103" s="11" t="s">
        <v>198</v>
      </c>
      <c r="B103" s="12" t="s">
        <v>199</v>
      </c>
      <c r="C103" s="11" t="s">
        <v>415</v>
      </c>
      <c r="D103" s="11">
        <v>1</v>
      </c>
      <c r="E103" s="13" t="str">
        <f t="shared" si="2"/>
        <v>Blank</v>
      </c>
      <c r="F103" s="14" t="s">
        <v>3</v>
      </c>
      <c r="G103" s="27"/>
      <c r="H103" s="27"/>
    </row>
    <row r="104" spans="1:8" x14ac:dyDescent="0.3">
      <c r="A104" s="11" t="s">
        <v>200</v>
      </c>
      <c r="B104" s="12" t="s">
        <v>201</v>
      </c>
      <c r="C104" s="11" t="s">
        <v>415</v>
      </c>
      <c r="D104" s="11">
        <v>5</v>
      </c>
      <c r="E104" s="13" t="str">
        <f t="shared" si="2"/>
        <v>Blank</v>
      </c>
      <c r="F104" s="14" t="s">
        <v>3</v>
      </c>
      <c r="G104" s="27"/>
      <c r="H104" s="27"/>
    </row>
    <row r="105" spans="1:8" x14ac:dyDescent="0.3">
      <c r="A105" s="11" t="s">
        <v>202</v>
      </c>
      <c r="B105" s="12" t="s">
        <v>203</v>
      </c>
      <c r="C105" s="11" t="s">
        <v>415</v>
      </c>
      <c r="D105" s="11">
        <v>1</v>
      </c>
      <c r="E105" s="13" t="str">
        <f t="shared" si="2"/>
        <v>Blank</v>
      </c>
      <c r="F105" s="14" t="s">
        <v>3</v>
      </c>
      <c r="G105" s="27"/>
      <c r="H105" s="27"/>
    </row>
    <row r="106" spans="1:8" x14ac:dyDescent="0.3">
      <c r="A106" s="11" t="s">
        <v>394</v>
      </c>
      <c r="B106" s="12" t="s">
        <v>204</v>
      </c>
      <c r="C106" s="11" t="s">
        <v>414</v>
      </c>
      <c r="D106" s="11">
        <v>5</v>
      </c>
      <c r="E106" s="13" t="str">
        <f t="shared" si="2"/>
        <v>Blank</v>
      </c>
      <c r="F106" s="14" t="s">
        <v>3</v>
      </c>
      <c r="G106" s="27"/>
      <c r="H106" s="27"/>
    </row>
    <row r="107" spans="1:8" x14ac:dyDescent="0.3">
      <c r="A107" s="11" t="s">
        <v>397</v>
      </c>
      <c r="B107" s="12" t="s">
        <v>205</v>
      </c>
      <c r="C107" s="11" t="s">
        <v>414</v>
      </c>
      <c r="D107" s="11">
        <v>5</v>
      </c>
      <c r="E107" s="13" t="str">
        <f t="shared" si="2"/>
        <v>Blank</v>
      </c>
      <c r="F107" s="14" t="s">
        <v>3</v>
      </c>
      <c r="G107" s="27"/>
      <c r="H107" s="27"/>
    </row>
    <row r="108" spans="1:8" x14ac:dyDescent="0.3">
      <c r="A108" s="11" t="s">
        <v>206</v>
      </c>
      <c r="B108" s="12" t="s">
        <v>207</v>
      </c>
      <c r="C108" s="11" t="s">
        <v>414</v>
      </c>
      <c r="D108" s="11">
        <v>5</v>
      </c>
      <c r="E108" s="13" t="str">
        <f t="shared" si="2"/>
        <v>Blank</v>
      </c>
      <c r="F108" s="14" t="s">
        <v>3</v>
      </c>
      <c r="G108" s="27"/>
      <c r="H108" s="27"/>
    </row>
    <row r="109" spans="1:8" x14ac:dyDescent="0.3">
      <c r="A109" s="11" t="s">
        <v>401</v>
      </c>
      <c r="B109" s="12" t="s">
        <v>208</v>
      </c>
      <c r="C109" s="11" t="s">
        <v>415</v>
      </c>
      <c r="D109" s="11">
        <v>5</v>
      </c>
      <c r="E109" s="13" t="str">
        <f t="shared" si="2"/>
        <v>Blank</v>
      </c>
      <c r="F109" s="14" t="s">
        <v>3</v>
      </c>
      <c r="G109" s="27"/>
      <c r="H109" s="27"/>
    </row>
    <row r="110" spans="1:8" ht="28" x14ac:dyDescent="0.3">
      <c r="A110" s="11" t="s">
        <v>404</v>
      </c>
      <c r="B110" s="12" t="s">
        <v>209</v>
      </c>
      <c r="C110" s="11" t="s">
        <v>415</v>
      </c>
      <c r="D110" s="11">
        <v>3</v>
      </c>
      <c r="E110" s="13" t="str">
        <f t="shared" si="2"/>
        <v>Blank</v>
      </c>
      <c r="F110" s="14" t="s">
        <v>3</v>
      </c>
      <c r="G110" s="27"/>
      <c r="H110" s="27"/>
    </row>
    <row r="111" spans="1:8" ht="28" x14ac:dyDescent="0.3">
      <c r="A111" s="11" t="s">
        <v>210</v>
      </c>
      <c r="B111" s="12" t="s">
        <v>412</v>
      </c>
      <c r="C111" s="11" t="s">
        <v>415</v>
      </c>
      <c r="D111" s="11">
        <v>5</v>
      </c>
      <c r="E111" s="13" t="str">
        <f t="shared" si="2"/>
        <v>Blank</v>
      </c>
      <c r="F111" s="14" t="s">
        <v>3</v>
      </c>
      <c r="G111" s="27"/>
      <c r="H111" s="27"/>
    </row>
    <row r="112" spans="1:8" x14ac:dyDescent="0.3">
      <c r="A112" s="11" t="s">
        <v>211</v>
      </c>
      <c r="B112" s="12" t="s">
        <v>212</v>
      </c>
      <c r="C112" s="11" t="s">
        <v>415</v>
      </c>
      <c r="D112" s="11">
        <v>3</v>
      </c>
      <c r="E112" s="13" t="str">
        <f t="shared" si="2"/>
        <v>Blank</v>
      </c>
      <c r="F112" s="14" t="s">
        <v>3</v>
      </c>
      <c r="G112" s="27"/>
      <c r="H112" s="27"/>
    </row>
  </sheetData>
  <sheetProtection algorithmName="SHA-512" hashValue="qPy7Oj7uX16rEnAmJBWLfjcCRHFgwR0wmcI93XZtfc3NHv9UMM8R4o/r++yoROwY+0hAsB8SBo2vN/1cqJRzxg==" saltValue="VPQ0JZCQAh03gkGBm0W4XA==" spinCount="100000" sheet="1" objects="1" scenarios="1" formatCells="0" formatColumns="0" formatRows="0"/>
  <mergeCells count="2">
    <mergeCell ref="B1:F1"/>
    <mergeCell ref="G1:H1"/>
  </mergeCells>
  <conditionalFormatting sqref="E3:E112">
    <cfRule type="expression" dxfId="4" priority="2">
      <formula>E3="Blank"</formula>
    </cfRule>
  </conditionalFormatting>
  <conditionalFormatting sqref="G89">
    <cfRule type="expression" dxfId="3" priority="4">
      <formula>$E$89="HALT"</formula>
    </cfRule>
  </conditionalFormatting>
  <conditionalFormatting sqref="G1:H1">
    <cfRule type="expression" dxfId="2" priority="1">
      <formula>$E$89="HALT"</formula>
    </cfRule>
  </conditionalFormatting>
  <dataValidations count="3">
    <dataValidation type="list" allowBlank="1" showInputMessage="1" showErrorMessage="1" sqref="C3:C112" xr:uid="{30D920B4-A456-4FED-9A16-63E921AFFDC2}">
      <formula1>ControlType</formula1>
    </dataValidation>
    <dataValidation type="list" allowBlank="1" showInputMessage="1" showErrorMessage="1" sqref="G3:G47 G86:G88 G90:G112" xr:uid="{146D38C6-F27F-45A4-A4E6-26FECC24B68F}">
      <formula1>StandardResponse</formula1>
    </dataValidation>
    <dataValidation type="list" allowBlank="1" showInputMessage="1" showErrorMessage="1" sqref="G48:G85" xr:uid="{EB07C398-D5CC-4A48-81E0-27BBBDFB4FB2}">
      <formula1>MFAResponse</formula1>
    </dataValidation>
  </dataValidations>
  <pageMargins left="0.7" right="0.7" top="0.75" bottom="0.75" header="0.3" footer="0.3"/>
  <pageSetup orientation="portrait" horizontalDpi="4294967293" verticalDpi="0" r:id="rId1"/>
  <ignoredErrors>
    <ignoredError sqref="E100 E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237B-4982-4FFB-965B-BB42920050A4}">
  <sheetPr>
    <tabColor theme="4"/>
  </sheetPr>
  <dimension ref="A1:C112"/>
  <sheetViews>
    <sheetView workbookViewId="0">
      <pane ySplit="1" topLeftCell="A2" activePane="bottomLeft" state="frozen"/>
      <selection pane="bottomLeft" activeCell="C2" sqref="C2"/>
    </sheetView>
  </sheetViews>
  <sheetFormatPr defaultColWidth="9.1796875" defaultRowHeight="14" x14ac:dyDescent="0.3"/>
  <cols>
    <col min="1" max="1" width="12" style="2" customWidth="1"/>
    <col min="2" max="2" width="75.81640625" style="2" customWidth="1"/>
    <col min="3" max="3" width="26.7265625" style="2" customWidth="1"/>
    <col min="4" max="16384" width="9.1796875" style="2"/>
  </cols>
  <sheetData>
    <row r="1" spans="1:3" ht="28" x14ac:dyDescent="0.3">
      <c r="A1" s="7" t="str">
        <f>'SPRS Worksheet'!A2</f>
        <v>Security Control ID</v>
      </c>
      <c r="B1" s="8" t="str">
        <f>'SPRS Worksheet'!B2</f>
        <v xml:space="preserve">Security Requirement </v>
      </c>
      <c r="C1" s="7" t="str">
        <f>'SPRS Worksheet'!G2</f>
        <v>Implementation Status</v>
      </c>
    </row>
    <row r="2" spans="1:3" ht="22.5" customHeight="1" x14ac:dyDescent="0.3">
      <c r="A2" s="56" t="str">
        <f>IF(LEN(C2)&gt;6, "The assessment is incomplete and a SP 8000-171r2 score cannot be calculated.","Please upload your SP 800-171r2 score to SPRS ---&gt;")</f>
        <v>The assessment is incomplete and a SP 8000-171r2 score cannot be calculated.</v>
      </c>
      <c r="B2" s="57"/>
      <c r="C2" s="58" t="str">
        <f>IF(COUNTIF('SPRS Worksheet'!$E:$E,"Blank")=0,110+SUM('SPRS Worksheet'!$E:$E),COUNTIF('SPRS Worksheet'!$E:$E,"Blank")+COUNTIF('Getting Started'!C11,"")&amp;" Incomplete Responses")</f>
        <v>110 Incomplete Responses</v>
      </c>
    </row>
    <row r="3" spans="1:3" ht="28" x14ac:dyDescent="0.3">
      <c r="A3" s="25" t="str">
        <f>'SPRS Worksheet'!A3</f>
        <v>3.1.1</v>
      </c>
      <c r="B3" s="14" t="str">
        <f>'SPRS Worksheet'!B3</f>
        <v>Limit system access to authorized users, processes acting on behalf of authorized users, and devices (including other systems).</v>
      </c>
      <c r="C3" s="25" t="str">
        <f>IF(LEN('SPRS Worksheet'!G3)&lt;=1,"",'SPRS Worksheet'!G3)</f>
        <v/>
      </c>
    </row>
    <row r="4" spans="1:3" ht="28" x14ac:dyDescent="0.3">
      <c r="A4" s="25" t="str">
        <f>'SPRS Worksheet'!A4</f>
        <v>3.1.2</v>
      </c>
      <c r="B4" s="14" t="str">
        <f>'SPRS Worksheet'!B4</f>
        <v>Limit system access to the types of transactions and functions that authorized users are permitted to execute.</v>
      </c>
      <c r="C4" s="25" t="str">
        <f>IF(LEN('SPRS Worksheet'!G4)&lt;=1,"",'SPRS Worksheet'!G4)</f>
        <v/>
      </c>
    </row>
    <row r="5" spans="1:3" x14ac:dyDescent="0.3">
      <c r="A5" s="25" t="str">
        <f>'SPRS Worksheet'!A5</f>
        <v>3.1.3</v>
      </c>
      <c r="B5" s="14" t="str">
        <f>'SPRS Worksheet'!B5</f>
        <v>Control the flow of CUI in accordance with approved authorizations.</v>
      </c>
      <c r="C5" s="25" t="str">
        <f>IF(LEN('SPRS Worksheet'!G5)&lt;=1,"",'SPRS Worksheet'!G5)</f>
        <v/>
      </c>
    </row>
    <row r="6" spans="1:3" ht="28" x14ac:dyDescent="0.3">
      <c r="A6" s="25" t="str">
        <f>'SPRS Worksheet'!A6</f>
        <v>3.1.4</v>
      </c>
      <c r="B6" s="14" t="str">
        <f>'SPRS Worksheet'!B6</f>
        <v>Separate the duties of individuals to reduce the risk of malevolent activity without collusion.</v>
      </c>
      <c r="C6" s="25" t="str">
        <f>IF(LEN('SPRS Worksheet'!G6)&lt;=1,"",'SPRS Worksheet'!G6)</f>
        <v/>
      </c>
    </row>
    <row r="7" spans="1:3" ht="28" x14ac:dyDescent="0.3">
      <c r="A7" s="25" t="str">
        <f>'SPRS Worksheet'!A7</f>
        <v>3.1.5</v>
      </c>
      <c r="B7" s="14" t="str">
        <f>'SPRS Worksheet'!B7</f>
        <v>Employ the principle of least privilege, including for specific security functions and privileged accounts.</v>
      </c>
      <c r="C7" s="25" t="str">
        <f>IF(LEN('SPRS Worksheet'!G7)&lt;=1,"",'SPRS Worksheet'!G7)</f>
        <v/>
      </c>
    </row>
    <row r="8" spans="1:3" x14ac:dyDescent="0.3">
      <c r="A8" s="25" t="str">
        <f>'SPRS Worksheet'!A8</f>
        <v>3.1.6</v>
      </c>
      <c r="B8" s="14" t="str">
        <f>'SPRS Worksheet'!B8</f>
        <v>Use non-privileged accounts or roles when accessing non-security functions.</v>
      </c>
      <c r="C8" s="25" t="str">
        <f>IF(LEN('SPRS Worksheet'!G8)&lt;=1,"",'SPRS Worksheet'!G8)</f>
        <v/>
      </c>
    </row>
    <row r="9" spans="1:3" ht="28" x14ac:dyDescent="0.3">
      <c r="A9" s="25" t="str">
        <f>'SPRS Worksheet'!A9</f>
        <v>3.1.7</v>
      </c>
      <c r="B9" s="14" t="str">
        <f>'SPRS Worksheet'!B9</f>
        <v>Prevent non-privileged users from executing privileged functions and capture the execution of such functions in audit logs.</v>
      </c>
      <c r="C9" s="25" t="str">
        <f>IF(LEN('SPRS Worksheet'!G9)&lt;=1,"",'SPRS Worksheet'!G9)</f>
        <v/>
      </c>
    </row>
    <row r="10" spans="1:3" x14ac:dyDescent="0.3">
      <c r="A10" s="25" t="str">
        <f>'SPRS Worksheet'!A10</f>
        <v>3.1.8</v>
      </c>
      <c r="B10" s="14" t="str">
        <f>'SPRS Worksheet'!B10</f>
        <v>Limit unsuccessful logon attempts.</v>
      </c>
      <c r="C10" s="25" t="str">
        <f>IF(LEN('SPRS Worksheet'!G10)&lt;=1,"",'SPRS Worksheet'!G10)</f>
        <v/>
      </c>
    </row>
    <row r="11" spans="1:3" x14ac:dyDescent="0.3">
      <c r="A11" s="25" t="str">
        <f>'SPRS Worksheet'!A11</f>
        <v>3.1.9</v>
      </c>
      <c r="B11" s="14" t="str">
        <f>'SPRS Worksheet'!B11</f>
        <v>Provide privacy and security notices consistent with applicable CUI rules.</v>
      </c>
      <c r="C11" s="25" t="str">
        <f>IF(LEN('SPRS Worksheet'!G11)&lt;=1,"",'SPRS Worksheet'!G11)</f>
        <v/>
      </c>
    </row>
    <row r="12" spans="1:3" ht="28" x14ac:dyDescent="0.3">
      <c r="A12" s="25" t="str">
        <f>'SPRS Worksheet'!A12</f>
        <v>3.1.10</v>
      </c>
      <c r="B12" s="14" t="str">
        <f>'SPRS Worksheet'!B12</f>
        <v>Use session lock with pattern-hiding displays to prevent access and viewing of data after a period of inactivity.</v>
      </c>
      <c r="C12" s="25" t="str">
        <f>IF(LEN('SPRS Worksheet'!G12)&lt;=1,"",'SPRS Worksheet'!G12)</f>
        <v/>
      </c>
    </row>
    <row r="13" spans="1:3" x14ac:dyDescent="0.3">
      <c r="A13" s="25" t="str">
        <f>'SPRS Worksheet'!A13</f>
        <v>3.1.11</v>
      </c>
      <c r="B13" s="14" t="str">
        <f>'SPRS Worksheet'!B13</f>
        <v>Terminate (automatically) a user session after a defined condition.</v>
      </c>
      <c r="C13" s="25" t="str">
        <f>IF(LEN('SPRS Worksheet'!G13)&lt;=1,"",'SPRS Worksheet'!G13)</f>
        <v/>
      </c>
    </row>
    <row r="14" spans="1:3" x14ac:dyDescent="0.3">
      <c r="A14" s="25" t="str">
        <f>'SPRS Worksheet'!A14</f>
        <v>3.1.12</v>
      </c>
      <c r="B14" s="14" t="str">
        <f>'SPRS Worksheet'!B14</f>
        <v>Monitor and control remote access sessions.</v>
      </c>
      <c r="C14" s="25" t="str">
        <f>IF(LEN('SPRS Worksheet'!G14)&lt;=1,"",'SPRS Worksheet'!G14)</f>
        <v/>
      </c>
    </row>
    <row r="15" spans="1:3" ht="28" x14ac:dyDescent="0.3">
      <c r="A15" s="25" t="str">
        <f>'SPRS Worksheet'!A15</f>
        <v>3.1.13</v>
      </c>
      <c r="B15" s="14" t="str">
        <f>'SPRS Worksheet'!B15</f>
        <v>Employ cryptographic mechanisms to protect the confidentiality of remote access sessions.</v>
      </c>
      <c r="C15" s="25" t="str">
        <f>IF(LEN('SPRS Worksheet'!G15)&lt;=1,"",'SPRS Worksheet'!G15)</f>
        <v/>
      </c>
    </row>
    <row r="16" spans="1:3" x14ac:dyDescent="0.3">
      <c r="A16" s="25" t="str">
        <f>'SPRS Worksheet'!A16</f>
        <v>3.1.14</v>
      </c>
      <c r="B16" s="14" t="str">
        <f>'SPRS Worksheet'!B16</f>
        <v>Route remote access via managed access control points.</v>
      </c>
      <c r="C16" s="25" t="str">
        <f>IF(LEN('SPRS Worksheet'!G16)&lt;=1,"",'SPRS Worksheet'!G16)</f>
        <v/>
      </c>
    </row>
    <row r="17" spans="1:3" ht="28" x14ac:dyDescent="0.3">
      <c r="A17" s="25" t="str">
        <f>'SPRS Worksheet'!A17</f>
        <v>3.1.15</v>
      </c>
      <c r="B17" s="14" t="str">
        <f>'SPRS Worksheet'!B17</f>
        <v>Authorize remote execution of privileged commands and remote access to security relevant information.</v>
      </c>
      <c r="C17" s="25" t="str">
        <f>IF(LEN('SPRS Worksheet'!G17)&lt;=1,"",'SPRS Worksheet'!G17)</f>
        <v/>
      </c>
    </row>
    <row r="18" spans="1:3" x14ac:dyDescent="0.3">
      <c r="A18" s="25" t="str">
        <f>'SPRS Worksheet'!A18</f>
        <v>3.1.16</v>
      </c>
      <c r="B18" s="14" t="str">
        <f>'SPRS Worksheet'!B18</f>
        <v>Authorize wireless access prior to allowing such connections.</v>
      </c>
      <c r="C18" s="25" t="str">
        <f>IF(LEN('SPRS Worksheet'!G18)&lt;=1,"",'SPRS Worksheet'!G18)</f>
        <v/>
      </c>
    </row>
    <row r="19" spans="1:3" x14ac:dyDescent="0.3">
      <c r="A19" s="25" t="str">
        <f>'SPRS Worksheet'!A19</f>
        <v>3.1.17</v>
      </c>
      <c r="B19" s="14" t="str">
        <f>'SPRS Worksheet'!B19</f>
        <v>Protect wireless access using authentication and encryption.</v>
      </c>
      <c r="C19" s="25" t="str">
        <f>IF(LEN('SPRS Worksheet'!G19)&lt;=1,"",'SPRS Worksheet'!G19)</f>
        <v/>
      </c>
    </row>
    <row r="20" spans="1:3" x14ac:dyDescent="0.3">
      <c r="A20" s="25" t="str">
        <f>'SPRS Worksheet'!A20</f>
        <v>3.1.18</v>
      </c>
      <c r="B20" s="14" t="str">
        <f>'SPRS Worksheet'!B20</f>
        <v>Control connection of mobile devices.</v>
      </c>
      <c r="C20" s="25" t="str">
        <f>IF(LEN('SPRS Worksheet'!G20)&lt;=1,"",'SPRS Worksheet'!G20)</f>
        <v/>
      </c>
    </row>
    <row r="21" spans="1:3" x14ac:dyDescent="0.3">
      <c r="A21" s="25" t="str">
        <f>'SPRS Worksheet'!A21</f>
        <v>3.1.19</v>
      </c>
      <c r="B21" s="14" t="str">
        <f>'SPRS Worksheet'!B21</f>
        <v>Encrypt CUI on mobile devices and mobile computing platforms</v>
      </c>
      <c r="C21" s="25" t="str">
        <f>IF(LEN('SPRS Worksheet'!G21)&lt;=1,"",'SPRS Worksheet'!G21)</f>
        <v/>
      </c>
    </row>
    <row r="22" spans="1:3" x14ac:dyDescent="0.3">
      <c r="A22" s="25" t="str">
        <f>'SPRS Worksheet'!A22</f>
        <v>3.1.20</v>
      </c>
      <c r="B22" s="14" t="str">
        <f>'SPRS Worksheet'!B22</f>
        <v>Verify and control/limit connections to and use of external systems.</v>
      </c>
      <c r="C22" s="25" t="str">
        <f>IF(LEN('SPRS Worksheet'!G22)&lt;=1,"",'SPRS Worksheet'!G22)</f>
        <v/>
      </c>
    </row>
    <row r="23" spans="1:3" x14ac:dyDescent="0.3">
      <c r="A23" s="25" t="str">
        <f>'SPRS Worksheet'!A23</f>
        <v>3.1.21</v>
      </c>
      <c r="B23" s="14" t="str">
        <f>'SPRS Worksheet'!B23</f>
        <v>Limit use of portable storage devices on external systems.</v>
      </c>
      <c r="C23" s="25" t="str">
        <f>IF(LEN('SPRS Worksheet'!G23)&lt;=1,"",'SPRS Worksheet'!G23)</f>
        <v/>
      </c>
    </row>
    <row r="24" spans="1:3" x14ac:dyDescent="0.3">
      <c r="A24" s="25" t="str">
        <f>'SPRS Worksheet'!A24</f>
        <v>3.1.22</v>
      </c>
      <c r="B24" s="14" t="str">
        <f>'SPRS Worksheet'!B24</f>
        <v>Control CUI posted or processed on publicly accessible systems.</v>
      </c>
      <c r="C24" s="25" t="str">
        <f>IF(LEN('SPRS Worksheet'!G24)&lt;=1,"",'SPRS Worksheet'!G24)</f>
        <v/>
      </c>
    </row>
    <row r="25" spans="1:3" ht="56" x14ac:dyDescent="0.3">
      <c r="A25" s="25" t="str">
        <f>'SPRS Worksheet'!A25</f>
        <v>3.2.1</v>
      </c>
      <c r="B25" s="14" t="str">
        <f>'SPRS Worksheet'!B25</f>
        <v>Ensure that managers, systems administrators, and users of organizational systems are made aware of the security risks associated with their activities and of the applicable policies, standards, and procedures related to the security of those systems.</v>
      </c>
      <c r="C25" s="25" t="str">
        <f>IF(LEN('SPRS Worksheet'!G25)&lt;=1,"",'SPRS Worksheet'!G25)</f>
        <v/>
      </c>
    </row>
    <row r="26" spans="1:3" ht="28" x14ac:dyDescent="0.3">
      <c r="A26" s="25" t="str">
        <f>'SPRS Worksheet'!A26</f>
        <v>3.2.2</v>
      </c>
      <c r="B26" s="14" t="str">
        <f>'SPRS Worksheet'!B26</f>
        <v>Ensure that personnel are trained to carry out their assigned information security related duties and responsibilities.</v>
      </c>
      <c r="C26" s="25" t="str">
        <f>IF(LEN('SPRS Worksheet'!G26)&lt;=1,"",'SPRS Worksheet'!G26)</f>
        <v/>
      </c>
    </row>
    <row r="27" spans="1:3" ht="28" x14ac:dyDescent="0.3">
      <c r="A27" s="25" t="str">
        <f>'SPRS Worksheet'!A27</f>
        <v>3.2.3</v>
      </c>
      <c r="B27" s="14" t="str">
        <f>'SPRS Worksheet'!B27</f>
        <v>Provide security awareness training on recognizing and reporting potential indicators of insider threat.</v>
      </c>
      <c r="C27" s="25" t="str">
        <f>IF(LEN('SPRS Worksheet'!G27)&lt;=1,"",'SPRS Worksheet'!G27)</f>
        <v/>
      </c>
    </row>
    <row r="28" spans="1:3" ht="42" x14ac:dyDescent="0.3">
      <c r="A28" s="25" t="str">
        <f>'SPRS Worksheet'!A28</f>
        <v>3.3.1</v>
      </c>
      <c r="B28" s="14" t="str">
        <f>'SPRS Worksheet'!B28</f>
        <v>Create and retain system audit logs and records to the extent needed to enable the monitoring, analysis, investigation, and reporting of unlawful or unauthorized system activity.</v>
      </c>
      <c r="C28" s="25" t="str">
        <f>IF(LEN('SPRS Worksheet'!G28)&lt;=1,"",'SPRS Worksheet'!G28)</f>
        <v/>
      </c>
    </row>
    <row r="29" spans="1:3" ht="28" x14ac:dyDescent="0.3">
      <c r="A29" s="25" t="str">
        <f>'SPRS Worksheet'!A29</f>
        <v>3.3.2</v>
      </c>
      <c r="B29" s="14" t="str">
        <f>'SPRS Worksheet'!B29</f>
        <v>Ensure that the actions of individual system users can be uniquely traced to those users so they can be held accountable for their actions.</v>
      </c>
      <c r="C29" s="25" t="str">
        <f>IF(LEN('SPRS Worksheet'!G29)&lt;=1,"",'SPRS Worksheet'!G29)</f>
        <v/>
      </c>
    </row>
    <row r="30" spans="1:3" x14ac:dyDescent="0.3">
      <c r="A30" s="25" t="str">
        <f>'SPRS Worksheet'!A30</f>
        <v>3.3.3</v>
      </c>
      <c r="B30" s="14" t="str">
        <f>'SPRS Worksheet'!B30</f>
        <v>Review and update logged events.</v>
      </c>
      <c r="C30" s="25" t="str">
        <f>IF(LEN('SPRS Worksheet'!G30)&lt;=1,"",'SPRS Worksheet'!G30)</f>
        <v/>
      </c>
    </row>
    <row r="31" spans="1:3" x14ac:dyDescent="0.3">
      <c r="A31" s="25" t="str">
        <f>'SPRS Worksheet'!A31</f>
        <v>3.3.4</v>
      </c>
      <c r="B31" s="14" t="str">
        <f>'SPRS Worksheet'!B31</f>
        <v>Alert in the event of an audit logging process failure.</v>
      </c>
      <c r="C31" s="25" t="str">
        <f>IF(LEN('SPRS Worksheet'!G31)&lt;=1,"",'SPRS Worksheet'!G31)</f>
        <v/>
      </c>
    </row>
    <row r="32" spans="1:3" ht="28" x14ac:dyDescent="0.3">
      <c r="A32" s="25" t="str">
        <f>'SPRS Worksheet'!A32</f>
        <v>3.3.5</v>
      </c>
      <c r="B32" s="14" t="str">
        <f>'SPRS Worksheet'!B32</f>
        <v>Correlate audit record review, analysis, and reporting processes for investigation and response to indications of unlawful, unauthorized, suspicious, or unusual activity.</v>
      </c>
      <c r="C32" s="25" t="str">
        <f>IF(LEN('SPRS Worksheet'!G32)&lt;=1,"",'SPRS Worksheet'!G32)</f>
        <v/>
      </c>
    </row>
    <row r="33" spans="1:3" ht="28" x14ac:dyDescent="0.3">
      <c r="A33" s="25" t="str">
        <f>'SPRS Worksheet'!A33</f>
        <v>3.3.6</v>
      </c>
      <c r="B33" s="14" t="str">
        <f>'SPRS Worksheet'!B33</f>
        <v>Provide audit record reduction and report generation to support on-demand analysis and reporting.</v>
      </c>
      <c r="C33" s="25" t="str">
        <f>IF(LEN('SPRS Worksheet'!G33)&lt;=1,"",'SPRS Worksheet'!G33)</f>
        <v/>
      </c>
    </row>
    <row r="34" spans="1:3" ht="28" x14ac:dyDescent="0.3">
      <c r="A34" s="25" t="str">
        <f>'SPRS Worksheet'!A34</f>
        <v>3.3.7</v>
      </c>
      <c r="B34" s="14" t="str">
        <f>'SPRS Worksheet'!B34</f>
        <v>Provide a system capability that compares and synchronizes internal system clocks with an authoritative source to generate time stamps for audit records.</v>
      </c>
      <c r="C34" s="25" t="str">
        <f>IF(LEN('SPRS Worksheet'!G34)&lt;=1,"",'SPRS Worksheet'!G34)</f>
        <v/>
      </c>
    </row>
    <row r="35" spans="1:3" ht="28" x14ac:dyDescent="0.3">
      <c r="A35" s="25" t="str">
        <f>'SPRS Worksheet'!A35</f>
        <v>3.3.8</v>
      </c>
      <c r="B35" s="14" t="str">
        <f>'SPRS Worksheet'!B35</f>
        <v>Protect audit information and audit logging tools from unauthorized access, modification, and deletion.</v>
      </c>
      <c r="C35" s="25" t="str">
        <f>IF(LEN('SPRS Worksheet'!G35)&lt;=1,"",'SPRS Worksheet'!G35)</f>
        <v/>
      </c>
    </row>
    <row r="36" spans="1:3" x14ac:dyDescent="0.3">
      <c r="A36" s="25" t="str">
        <f>'SPRS Worksheet'!A36</f>
        <v>3.3.9</v>
      </c>
      <c r="B36" s="14" t="str">
        <f>'SPRS Worksheet'!B36</f>
        <v>Limit management of audit logging functionality to a subset of privileged users.</v>
      </c>
      <c r="C36" s="25" t="str">
        <f>IF(LEN('SPRS Worksheet'!G36)&lt;=1,"",'SPRS Worksheet'!G36)</f>
        <v/>
      </c>
    </row>
    <row r="37" spans="1:3" ht="42" x14ac:dyDescent="0.3">
      <c r="A37" s="25" t="str">
        <f>'SPRS Worksheet'!A37</f>
        <v>3.4.1</v>
      </c>
      <c r="B37" s="14" t="str">
        <f>'SPRS Worksheet'!B37</f>
        <v>Establish and maintain baseline configurations and inventories of organizational systems (including hardware, software, firmware, and documentation) throughout the respective system development life cycles.</v>
      </c>
      <c r="C37" s="25" t="str">
        <f>IF(LEN('SPRS Worksheet'!G37)&lt;=1,"",'SPRS Worksheet'!G37)</f>
        <v/>
      </c>
    </row>
    <row r="38" spans="1:3" ht="28" x14ac:dyDescent="0.3">
      <c r="A38" s="25" t="str">
        <f>'SPRS Worksheet'!A38</f>
        <v>3.4.2</v>
      </c>
      <c r="B38" s="14" t="str">
        <f>'SPRS Worksheet'!B38</f>
        <v>Establish and enforce security configuration settings for information technology products employed in organizational systems.</v>
      </c>
      <c r="C38" s="25" t="str">
        <f>IF(LEN('SPRS Worksheet'!G38)&lt;=1,"",'SPRS Worksheet'!G38)</f>
        <v/>
      </c>
    </row>
    <row r="39" spans="1:3" x14ac:dyDescent="0.3">
      <c r="A39" s="25" t="str">
        <f>'SPRS Worksheet'!A39</f>
        <v>3.4.3</v>
      </c>
      <c r="B39" s="14" t="str">
        <f>'SPRS Worksheet'!B39</f>
        <v>Track, review, approve or disapprove, and log changes to organizational systems.</v>
      </c>
      <c r="C39" s="25" t="str">
        <f>IF(LEN('SPRS Worksheet'!G39)&lt;=1,"",'SPRS Worksheet'!G39)</f>
        <v/>
      </c>
    </row>
    <row r="40" spans="1:3" x14ac:dyDescent="0.3">
      <c r="A40" s="25" t="str">
        <f>'SPRS Worksheet'!A40</f>
        <v>3.4.4</v>
      </c>
      <c r="B40" s="14" t="str">
        <f>'SPRS Worksheet'!B40</f>
        <v>Analyze the security impact of changes prior to implementation.</v>
      </c>
      <c r="C40" s="25" t="str">
        <f>IF(LEN('SPRS Worksheet'!G40)&lt;=1,"",'SPRS Worksheet'!G40)</f>
        <v/>
      </c>
    </row>
    <row r="41" spans="1:3" ht="28" x14ac:dyDescent="0.3">
      <c r="A41" s="25" t="str">
        <f>'SPRS Worksheet'!A41</f>
        <v>3.4.5</v>
      </c>
      <c r="B41" s="14" t="str">
        <f>'SPRS Worksheet'!B41</f>
        <v>Define, document, approve, and enforce physical and logical access restrictions associated with changes to organizational systems.</v>
      </c>
      <c r="C41" s="25" t="str">
        <f>IF(LEN('SPRS Worksheet'!G41)&lt;=1,"",'SPRS Worksheet'!G41)</f>
        <v/>
      </c>
    </row>
    <row r="42" spans="1:3" ht="28" x14ac:dyDescent="0.3">
      <c r="A42" s="25" t="str">
        <f>'SPRS Worksheet'!A42</f>
        <v>3.4.6</v>
      </c>
      <c r="B42" s="14" t="str">
        <f>'SPRS Worksheet'!B42</f>
        <v>Employ the principle of least functionality by configuring organizational systems to provide only essential capabilities.</v>
      </c>
      <c r="C42" s="25" t="str">
        <f>IF(LEN('SPRS Worksheet'!G42)&lt;=1,"",'SPRS Worksheet'!G42)</f>
        <v/>
      </c>
    </row>
    <row r="43" spans="1:3" ht="28" x14ac:dyDescent="0.3">
      <c r="A43" s="25" t="str">
        <f>'SPRS Worksheet'!A43</f>
        <v>3.4.7</v>
      </c>
      <c r="B43" s="14" t="str">
        <f>'SPRS Worksheet'!B43</f>
        <v>Restrict, disable, or prevent the use of nonessential programs, functions, ports, protocols, and services.</v>
      </c>
      <c r="C43" s="25" t="str">
        <f>IF(LEN('SPRS Worksheet'!G43)&lt;=1,"",'SPRS Worksheet'!G43)</f>
        <v/>
      </c>
    </row>
    <row r="44" spans="1:3" ht="42" x14ac:dyDescent="0.3">
      <c r="A44" s="25" t="str">
        <f>'SPRS Worksheet'!A44</f>
        <v>3.4.8</v>
      </c>
      <c r="B44" s="14" t="str">
        <f>'SPRS Worksheet'!B44</f>
        <v>Apply deny-by-exception (blacklisting) policy to prevent the use of unauthorized software or deny-all, permit-by-exception (whitelisting) policy to allow the execution of authorized software.</v>
      </c>
      <c r="C44" s="25" t="str">
        <f>IF(LEN('SPRS Worksheet'!G44)&lt;=1,"",'SPRS Worksheet'!G44)</f>
        <v/>
      </c>
    </row>
    <row r="45" spans="1:3" x14ac:dyDescent="0.3">
      <c r="A45" s="25" t="str">
        <f>'SPRS Worksheet'!A45</f>
        <v>3.4.9</v>
      </c>
      <c r="B45" s="14" t="str">
        <f>'SPRS Worksheet'!B45</f>
        <v>Control and monitor user-installed software.</v>
      </c>
      <c r="C45" s="25" t="str">
        <f>IF(LEN('SPRS Worksheet'!G45)&lt;=1,"",'SPRS Worksheet'!G45)</f>
        <v/>
      </c>
    </row>
    <row r="46" spans="1:3" x14ac:dyDescent="0.3">
      <c r="A46" s="25" t="str">
        <f>'SPRS Worksheet'!A46</f>
        <v>3.5.1</v>
      </c>
      <c r="B46" s="14" t="str">
        <f>'SPRS Worksheet'!B46</f>
        <v>Identify system users, processes acting on behalf of users, and devices.</v>
      </c>
      <c r="C46" s="25" t="str">
        <f>IF(LEN('SPRS Worksheet'!G46)&lt;=1,"",'SPRS Worksheet'!G46)</f>
        <v/>
      </c>
    </row>
    <row r="47" spans="1:3" ht="28" x14ac:dyDescent="0.3">
      <c r="A47" s="25" t="str">
        <f>'SPRS Worksheet'!A47</f>
        <v>3.5.2</v>
      </c>
      <c r="B47" s="14" t="str">
        <f>'SPRS Worksheet'!B47</f>
        <v>Authenticate (or verify) the identities of users, processes, or devices, as a prerequisite to allowing access to organizational systems.</v>
      </c>
      <c r="C47" s="25" t="str">
        <f>IF(LEN('SPRS Worksheet'!G47)&lt;=1,"",'SPRS Worksheet'!G47)</f>
        <v/>
      </c>
    </row>
    <row r="48" spans="1:3" ht="28" x14ac:dyDescent="0.3">
      <c r="A48" s="25" t="str">
        <f>'SPRS Worksheet'!A48</f>
        <v>3.5.3</v>
      </c>
      <c r="B48" s="14" t="str">
        <f>'SPRS Worksheet'!B48</f>
        <v>Use multifactor authentication (MFA) for local and network access to privileged accounts and for network access to nonprivileged accounts.</v>
      </c>
      <c r="C48" s="25" t="str">
        <f>IF(LEN('SPRS Worksheet'!G48)&lt;=1,"",'SPRS Worksheet'!G48)</f>
        <v/>
      </c>
    </row>
    <row r="49" spans="1:3" ht="28" x14ac:dyDescent="0.3">
      <c r="A49" s="25" t="str">
        <f>'SPRS Worksheet'!A49</f>
        <v>3.5.4</v>
      </c>
      <c r="B49" s="14" t="str">
        <f>'SPRS Worksheet'!B49</f>
        <v>Employ replay-resistant authentication mechanisms for network access to privileged and non-privileged accounts.</v>
      </c>
      <c r="C49" s="25" t="str">
        <f>IF(LEN('SPRS Worksheet'!G49)&lt;=1,"",'SPRS Worksheet'!G49)</f>
        <v/>
      </c>
    </row>
    <row r="50" spans="1:3" x14ac:dyDescent="0.3">
      <c r="A50" s="25" t="str">
        <f>'SPRS Worksheet'!A50</f>
        <v>3.5.5</v>
      </c>
      <c r="B50" s="14" t="str">
        <f>'SPRS Worksheet'!B50</f>
        <v>Prevent reuse of identifiers for a defined period.</v>
      </c>
      <c r="C50" s="25" t="str">
        <f>IF(LEN('SPRS Worksheet'!G50)&lt;=1,"",'SPRS Worksheet'!G50)</f>
        <v/>
      </c>
    </row>
    <row r="51" spans="1:3" x14ac:dyDescent="0.3">
      <c r="A51" s="25" t="str">
        <f>'SPRS Worksheet'!A51</f>
        <v>3.5.6</v>
      </c>
      <c r="B51" s="14" t="str">
        <f>'SPRS Worksheet'!B51</f>
        <v>Disable identifiers after a defined period of inactivity.</v>
      </c>
      <c r="C51" s="25" t="str">
        <f>IF(LEN('SPRS Worksheet'!G51)&lt;=1,"",'SPRS Worksheet'!G51)</f>
        <v/>
      </c>
    </row>
    <row r="52" spans="1:3" ht="28" x14ac:dyDescent="0.3">
      <c r="A52" s="25" t="str">
        <f>'SPRS Worksheet'!A52</f>
        <v>3.5.7</v>
      </c>
      <c r="B52" s="14" t="str">
        <f>'SPRS Worksheet'!B52</f>
        <v>Enforce a minimum password complexity and change of characters when new passwords are created.</v>
      </c>
      <c r="C52" s="25" t="str">
        <f>IF(LEN('SPRS Worksheet'!G52)&lt;=1,"",'SPRS Worksheet'!G52)</f>
        <v/>
      </c>
    </row>
    <row r="53" spans="1:3" x14ac:dyDescent="0.3">
      <c r="A53" s="25" t="str">
        <f>'SPRS Worksheet'!A53</f>
        <v>3.5.8</v>
      </c>
      <c r="B53" s="14" t="str">
        <f>'SPRS Worksheet'!B53</f>
        <v>Prohibit password reuse for a specified number of generations.</v>
      </c>
      <c r="C53" s="25" t="str">
        <f>IF(LEN('SPRS Worksheet'!G53)&lt;=1,"",'SPRS Worksheet'!G53)</f>
        <v/>
      </c>
    </row>
    <row r="54" spans="1:3" ht="28" x14ac:dyDescent="0.3">
      <c r="A54" s="25" t="str">
        <f>'SPRS Worksheet'!A54</f>
        <v>3.5.9</v>
      </c>
      <c r="B54" s="14" t="str">
        <f>'SPRS Worksheet'!B54</f>
        <v>Allow temporary password use for system logons with an immediate change to a permanent password.</v>
      </c>
      <c r="C54" s="25" t="str">
        <f>IF(LEN('SPRS Worksheet'!G54)&lt;=1,"",'SPRS Worksheet'!G54)</f>
        <v/>
      </c>
    </row>
    <row r="55" spans="1:3" x14ac:dyDescent="0.3">
      <c r="A55" s="25" t="str">
        <f>'SPRS Worksheet'!A55</f>
        <v>3.5.10</v>
      </c>
      <c r="B55" s="14" t="str">
        <f>'SPRS Worksheet'!B55</f>
        <v>Store and transmit only cryptographically protected passwords.</v>
      </c>
      <c r="C55" s="25" t="str">
        <f>IF(LEN('SPRS Worksheet'!G55)&lt;=1,"",'SPRS Worksheet'!G55)</f>
        <v/>
      </c>
    </row>
    <row r="56" spans="1:3" x14ac:dyDescent="0.3">
      <c r="A56" s="25" t="str">
        <f>'SPRS Worksheet'!A56</f>
        <v>3.5.11</v>
      </c>
      <c r="B56" s="14" t="str">
        <f>'SPRS Worksheet'!B56</f>
        <v>Obscure feedback of authentication information.</v>
      </c>
      <c r="C56" s="25" t="str">
        <f>IF(LEN('SPRS Worksheet'!G56)&lt;=1,"",'SPRS Worksheet'!G56)</f>
        <v/>
      </c>
    </row>
    <row r="57" spans="1:3" ht="42" x14ac:dyDescent="0.3">
      <c r="A57" s="25" t="str">
        <f>'SPRS Worksheet'!A57</f>
        <v>3.6.1</v>
      </c>
      <c r="B57" s="14" t="str">
        <f>'SPRS Worksheet'!B57</f>
        <v>Establish an operational incident-handling capability for organizational systems that includes preparation, detection, analysis, containment, recovery, and user response activities.</v>
      </c>
      <c r="C57" s="25" t="str">
        <f>IF(LEN('SPRS Worksheet'!G57)&lt;=1,"",'SPRS Worksheet'!G57)</f>
        <v/>
      </c>
    </row>
    <row r="58" spans="1:3" ht="28" x14ac:dyDescent="0.3">
      <c r="A58" s="25" t="str">
        <f>'SPRS Worksheet'!A58</f>
        <v>3.6.2</v>
      </c>
      <c r="B58" s="14" t="str">
        <f>'SPRS Worksheet'!B58</f>
        <v>Track, document, and report incidents to designated officials and/or authorities both internal and external to the organization.</v>
      </c>
      <c r="C58" s="25" t="str">
        <f>IF(LEN('SPRS Worksheet'!G58)&lt;=1,"",'SPRS Worksheet'!G58)</f>
        <v/>
      </c>
    </row>
    <row r="59" spans="1:3" x14ac:dyDescent="0.3">
      <c r="A59" s="25" t="str">
        <f>'SPRS Worksheet'!A59</f>
        <v>3.6.3</v>
      </c>
      <c r="B59" s="14" t="str">
        <f>'SPRS Worksheet'!B59</f>
        <v>Test the organizational incident response capability.</v>
      </c>
      <c r="C59" s="25" t="str">
        <f>IF(LEN('SPRS Worksheet'!G59)&lt;=1,"",'SPRS Worksheet'!G59)</f>
        <v/>
      </c>
    </row>
    <row r="60" spans="1:3" x14ac:dyDescent="0.3">
      <c r="A60" s="25" t="str">
        <f>'SPRS Worksheet'!A60</f>
        <v>3.7.1</v>
      </c>
      <c r="B60" s="14" t="str">
        <f>'SPRS Worksheet'!B60</f>
        <v>Perform maintenance on organizational systems.</v>
      </c>
      <c r="C60" s="25" t="str">
        <f>IF(LEN('SPRS Worksheet'!G60)&lt;=1,"",'SPRS Worksheet'!G60)</f>
        <v/>
      </c>
    </row>
    <row r="61" spans="1:3" ht="28" x14ac:dyDescent="0.3">
      <c r="A61" s="25" t="str">
        <f>'SPRS Worksheet'!A61</f>
        <v>3.7.2</v>
      </c>
      <c r="B61" s="14" t="str">
        <f>'SPRS Worksheet'!B61</f>
        <v>Provide controls on the tools, techniques, mechanisms, and personnel used to conduct system maintenance.</v>
      </c>
      <c r="C61" s="25" t="str">
        <f>IF(LEN('SPRS Worksheet'!G61)&lt;=1,"",'SPRS Worksheet'!G61)</f>
        <v/>
      </c>
    </row>
    <row r="62" spans="1:3" x14ac:dyDescent="0.3">
      <c r="A62" s="25" t="str">
        <f>'SPRS Worksheet'!A62</f>
        <v>3.7.3</v>
      </c>
      <c r="B62" s="14" t="str">
        <f>'SPRS Worksheet'!B62</f>
        <v>Ensure equipment removed for off-site maintenance is sanitized of any CUI.</v>
      </c>
      <c r="C62" s="25" t="str">
        <f>IF(LEN('SPRS Worksheet'!G62)&lt;=1,"",'SPRS Worksheet'!G62)</f>
        <v/>
      </c>
    </row>
    <row r="63" spans="1:3" ht="28" x14ac:dyDescent="0.3">
      <c r="A63" s="25" t="str">
        <f>'SPRS Worksheet'!A63</f>
        <v>3.7.4</v>
      </c>
      <c r="B63" s="14" t="str">
        <f>'SPRS Worksheet'!B63</f>
        <v>Check media containing diagnostic and test programs for malicious code before the media are used in organizational systems.</v>
      </c>
      <c r="C63" s="25" t="str">
        <f>IF(LEN('SPRS Worksheet'!G63)&lt;=1,"",'SPRS Worksheet'!G63)</f>
        <v/>
      </c>
    </row>
    <row r="64" spans="1:3" ht="42" x14ac:dyDescent="0.3">
      <c r="A64" s="25" t="str">
        <f>'SPRS Worksheet'!A64</f>
        <v>3.7.5</v>
      </c>
      <c r="B64" s="14" t="str">
        <f>'SPRS Worksheet'!B64</f>
        <v>Require multifactor authentication to establish nonlocal maintenance sessions via external network connections and terminate such connections when nonlocal maintenance is complete.</v>
      </c>
      <c r="C64" s="25" t="str">
        <f>IF(LEN('SPRS Worksheet'!G64)&lt;=1,"",'SPRS Worksheet'!G64)</f>
        <v/>
      </c>
    </row>
    <row r="65" spans="1:3" ht="28" x14ac:dyDescent="0.3">
      <c r="A65" s="25" t="str">
        <f>'SPRS Worksheet'!A65</f>
        <v>3.7.6</v>
      </c>
      <c r="B65" s="14" t="str">
        <f>'SPRS Worksheet'!B65</f>
        <v>Supervise the maintenance activities of maintenance personnel without required access authorization.</v>
      </c>
      <c r="C65" s="25" t="str">
        <f>IF(LEN('SPRS Worksheet'!G65)&lt;=1,"",'SPRS Worksheet'!G65)</f>
        <v/>
      </c>
    </row>
    <row r="66" spans="1:3" ht="28" x14ac:dyDescent="0.3">
      <c r="A66" s="25" t="str">
        <f>'SPRS Worksheet'!A66</f>
        <v>3.8.1</v>
      </c>
      <c r="B66" s="14" t="str">
        <f>'SPRS Worksheet'!B66</f>
        <v>Protect (i.e., physically control and securely store) system media containing CUI, both paper and digital.</v>
      </c>
      <c r="C66" s="25" t="str">
        <f>IF(LEN('SPRS Worksheet'!G66)&lt;=1,"",'SPRS Worksheet'!G66)</f>
        <v/>
      </c>
    </row>
    <row r="67" spans="1:3" x14ac:dyDescent="0.3">
      <c r="A67" s="25" t="str">
        <f>'SPRS Worksheet'!A67</f>
        <v>3.8.2</v>
      </c>
      <c r="B67" s="14" t="str">
        <f>'SPRS Worksheet'!B67</f>
        <v>Limit access to CUI on system media to authorized users.</v>
      </c>
      <c r="C67" s="25" t="str">
        <f>IF(LEN('SPRS Worksheet'!G67)&lt;=1,"",'SPRS Worksheet'!G67)</f>
        <v/>
      </c>
    </row>
    <row r="68" spans="1:3" ht="28" x14ac:dyDescent="0.3">
      <c r="A68" s="25" t="str">
        <f>'SPRS Worksheet'!A68</f>
        <v>3.8.3</v>
      </c>
      <c r="B68" s="14" t="str">
        <f>'SPRS Worksheet'!B68</f>
        <v>Sanitize or destroy system media containing CUI before disposal or release for reuse.</v>
      </c>
      <c r="C68" s="25" t="str">
        <f>IF(LEN('SPRS Worksheet'!G68)&lt;=1,"",'SPRS Worksheet'!G68)</f>
        <v/>
      </c>
    </row>
    <row r="69" spans="1:3" x14ac:dyDescent="0.3">
      <c r="A69" s="25" t="str">
        <f>'SPRS Worksheet'!A69</f>
        <v>3.8.4</v>
      </c>
      <c r="B69" s="14" t="str">
        <f>'SPRS Worksheet'!B69</f>
        <v>Mark media with necessary CUI markings and distribution limitations.</v>
      </c>
      <c r="C69" s="25" t="str">
        <f>IF(LEN('SPRS Worksheet'!G69)&lt;=1,"",'SPRS Worksheet'!G69)</f>
        <v/>
      </c>
    </row>
    <row r="70" spans="1:3" ht="28" x14ac:dyDescent="0.3">
      <c r="A70" s="25" t="str">
        <f>'SPRS Worksheet'!A70</f>
        <v>3.8.5</v>
      </c>
      <c r="B70" s="14" t="str">
        <f>'SPRS Worksheet'!B70</f>
        <v>Control access to media containing CUI and maintain accountability for media during transport outside of controlled areas.</v>
      </c>
      <c r="C70" s="25" t="str">
        <f>IF(LEN('SPRS Worksheet'!G70)&lt;=1,"",'SPRS Worksheet'!G70)</f>
        <v/>
      </c>
    </row>
    <row r="71" spans="1:3" ht="42" x14ac:dyDescent="0.3">
      <c r="A71" s="25" t="str">
        <f>'SPRS Worksheet'!A71</f>
        <v>3.8.6</v>
      </c>
      <c r="B71" s="14" t="str">
        <f>'SPRS Worksheet'!B71</f>
        <v>Implement cryptographic mechanisms to protect the confidentiality of CUI stored on digital media during transport unless otherwise protected by alternative physical safeguards.</v>
      </c>
      <c r="C71" s="25" t="str">
        <f>IF(LEN('SPRS Worksheet'!G71)&lt;=1,"",'SPRS Worksheet'!G71)</f>
        <v/>
      </c>
    </row>
    <row r="72" spans="1:3" x14ac:dyDescent="0.3">
      <c r="A72" s="25" t="str">
        <f>'SPRS Worksheet'!A72</f>
        <v>3.8.7</v>
      </c>
      <c r="B72" s="14" t="str">
        <f>'SPRS Worksheet'!B72</f>
        <v>Control the use of removable media on system components.</v>
      </c>
      <c r="C72" s="25" t="str">
        <f>IF(LEN('SPRS Worksheet'!G72)&lt;=1,"",'SPRS Worksheet'!G72)</f>
        <v/>
      </c>
    </row>
    <row r="73" spans="1:3" ht="28" x14ac:dyDescent="0.3">
      <c r="A73" s="25" t="str">
        <f>'SPRS Worksheet'!A73</f>
        <v>3.8.8</v>
      </c>
      <c r="B73" s="14" t="str">
        <f>'SPRS Worksheet'!B73</f>
        <v>Prohibit the use of portable storage devices when such devices have no identifiable owner.</v>
      </c>
      <c r="C73" s="25" t="str">
        <f>IF(LEN('SPRS Worksheet'!G73)&lt;=1,"",'SPRS Worksheet'!G73)</f>
        <v/>
      </c>
    </row>
    <row r="74" spans="1:3" x14ac:dyDescent="0.3">
      <c r="A74" s="25" t="str">
        <f>'SPRS Worksheet'!A74</f>
        <v>3.8.9</v>
      </c>
      <c r="B74" s="14" t="str">
        <f>'SPRS Worksheet'!B74</f>
        <v>Protect the confidentiality of backup CUI at storage locations.</v>
      </c>
      <c r="C74" s="25" t="str">
        <f>IF(LEN('SPRS Worksheet'!G74)&lt;=1,"",'SPRS Worksheet'!G74)</f>
        <v/>
      </c>
    </row>
    <row r="75" spans="1:3" ht="28" x14ac:dyDescent="0.3">
      <c r="A75" s="25" t="str">
        <f>'SPRS Worksheet'!A75</f>
        <v>3.9.1</v>
      </c>
      <c r="B75" s="14" t="str">
        <f>'SPRS Worksheet'!B75</f>
        <v>Screen individuals prior to authorizing access to organizational systems containing CUI.</v>
      </c>
      <c r="C75" s="25" t="str">
        <f>IF(LEN('SPRS Worksheet'!G75)&lt;=1,"",'SPRS Worksheet'!G75)</f>
        <v/>
      </c>
    </row>
    <row r="76" spans="1:3" ht="28" x14ac:dyDescent="0.3">
      <c r="A76" s="25" t="str">
        <f>'SPRS Worksheet'!A76</f>
        <v>3.9.2</v>
      </c>
      <c r="B76" s="14" t="str">
        <f>'SPRS Worksheet'!B76</f>
        <v>Ensure that organizational systems containing CUI are protected during and after personnel actions such as terminations and transfers.</v>
      </c>
      <c r="C76" s="25" t="str">
        <f>IF(LEN('SPRS Worksheet'!G76)&lt;=1,"",'SPRS Worksheet'!G76)</f>
        <v/>
      </c>
    </row>
    <row r="77" spans="1:3" ht="28" x14ac:dyDescent="0.3">
      <c r="A77" s="25" t="str">
        <f>'SPRS Worksheet'!A77</f>
        <v>3.10.1</v>
      </c>
      <c r="B77" s="14" t="str">
        <f>'SPRS Worksheet'!B77</f>
        <v>Limit physical access to organizational systems, equipment, and the respective operating environments to authorized individuals.</v>
      </c>
      <c r="C77" s="25" t="str">
        <f>IF(LEN('SPRS Worksheet'!G77)&lt;=1,"",'SPRS Worksheet'!G77)</f>
        <v/>
      </c>
    </row>
    <row r="78" spans="1:3" ht="28" x14ac:dyDescent="0.3">
      <c r="A78" s="25" t="str">
        <f>'SPRS Worksheet'!A78</f>
        <v>3.10.2</v>
      </c>
      <c r="B78" s="14" t="str">
        <f>'SPRS Worksheet'!B78</f>
        <v>Protect and monitor the physical facility and support infrastructure for organizational systems.</v>
      </c>
      <c r="C78" s="25" t="str">
        <f>IF(LEN('SPRS Worksheet'!G78)&lt;=1,"",'SPRS Worksheet'!G78)</f>
        <v/>
      </c>
    </row>
    <row r="79" spans="1:3" x14ac:dyDescent="0.3">
      <c r="A79" s="25" t="str">
        <f>'SPRS Worksheet'!A79</f>
        <v>3.10.3</v>
      </c>
      <c r="B79" s="14" t="str">
        <f>'SPRS Worksheet'!B79</f>
        <v>Escort visitors and monitor visitor activity.</v>
      </c>
      <c r="C79" s="25" t="str">
        <f>IF(LEN('SPRS Worksheet'!G79)&lt;=1,"",'SPRS Worksheet'!G79)</f>
        <v/>
      </c>
    </row>
    <row r="80" spans="1:3" x14ac:dyDescent="0.3">
      <c r="A80" s="25" t="str">
        <f>'SPRS Worksheet'!A80</f>
        <v>3.10.4</v>
      </c>
      <c r="B80" s="14" t="str">
        <f>'SPRS Worksheet'!B80</f>
        <v>Maintain audit logs of physical access.</v>
      </c>
      <c r="C80" s="25" t="str">
        <f>IF(LEN('SPRS Worksheet'!G80)&lt;=1,"",'SPRS Worksheet'!G80)</f>
        <v/>
      </c>
    </row>
    <row r="81" spans="1:3" x14ac:dyDescent="0.3">
      <c r="A81" s="25" t="str">
        <f>'SPRS Worksheet'!A81</f>
        <v>3.10.5</v>
      </c>
      <c r="B81" s="14" t="str">
        <f>'SPRS Worksheet'!B81</f>
        <v>Control and manage physical access devices.</v>
      </c>
      <c r="C81" s="25" t="str">
        <f>IF(LEN('SPRS Worksheet'!G81)&lt;=1,"",'SPRS Worksheet'!G81)</f>
        <v/>
      </c>
    </row>
    <row r="82" spans="1:3" x14ac:dyDescent="0.3">
      <c r="A82" s="25" t="str">
        <f>'SPRS Worksheet'!A82</f>
        <v>3.10.6</v>
      </c>
      <c r="B82" s="14" t="str">
        <f>'SPRS Worksheet'!B82</f>
        <v>Enforce safeguarding measures for CUI at alternate work sites.</v>
      </c>
      <c r="C82" s="25" t="str">
        <f>IF(LEN('SPRS Worksheet'!G82)&lt;=1,"",'SPRS Worksheet'!G82)</f>
        <v/>
      </c>
    </row>
    <row r="83" spans="1:3" ht="56" x14ac:dyDescent="0.3">
      <c r="A83" s="25" t="str">
        <f>'SPRS Worksheet'!A83</f>
        <v>3.11.1</v>
      </c>
      <c r="B83" s="14" t="str">
        <f>'SPRS Worksheet'!B83</f>
        <v>Periodically assess the risk to organizational operations (including mission, functions, image, or reputation), organizational assets, and individuals, resulting from the operation of organizational systems and the associated processing, storage, or transmission of CUI.</v>
      </c>
      <c r="C83" s="25" t="str">
        <f>IF(LEN('SPRS Worksheet'!G83)&lt;=1,"",'SPRS Worksheet'!G83)</f>
        <v/>
      </c>
    </row>
    <row r="84" spans="1:3" ht="28" x14ac:dyDescent="0.3">
      <c r="A84" s="25" t="str">
        <f>'SPRS Worksheet'!A84</f>
        <v>3.11.2</v>
      </c>
      <c r="B84" s="14" t="str">
        <f>'SPRS Worksheet'!B84</f>
        <v>Scan for vulnerabilities in organizational systems and applications periodically and when new vulnerabilities affecting those systems and applications are identified.</v>
      </c>
      <c r="C84" s="25" t="str">
        <f>IF(LEN('SPRS Worksheet'!G84)&lt;=1,"",'SPRS Worksheet'!G84)</f>
        <v/>
      </c>
    </row>
    <row r="85" spans="1:3" x14ac:dyDescent="0.3">
      <c r="A85" s="25" t="str">
        <f>'SPRS Worksheet'!A85</f>
        <v>3.11.3</v>
      </c>
      <c r="B85" s="14" t="str">
        <f>'SPRS Worksheet'!B85</f>
        <v>Remediate vulnerabilities in accordance with risk assessments.</v>
      </c>
      <c r="C85" s="25" t="str">
        <f>IF(LEN('SPRS Worksheet'!G85)&lt;=1,"",'SPRS Worksheet'!G85)</f>
        <v/>
      </c>
    </row>
    <row r="86" spans="1:3" ht="28" x14ac:dyDescent="0.3">
      <c r="A86" s="25" t="str">
        <f>'SPRS Worksheet'!A86</f>
        <v>3.12.1</v>
      </c>
      <c r="B86" s="14" t="str">
        <f>'SPRS Worksheet'!B86</f>
        <v>Periodically assess the security controls in organizational systems to determine if the controls are effective in their application.</v>
      </c>
      <c r="C86" s="25" t="str">
        <f>IF(LEN('SPRS Worksheet'!G86)&lt;=1,"",'SPRS Worksheet'!G86)</f>
        <v/>
      </c>
    </row>
    <row r="87" spans="1:3" ht="28" x14ac:dyDescent="0.3">
      <c r="A87" s="25" t="str">
        <f>'SPRS Worksheet'!A87</f>
        <v>3.12.2</v>
      </c>
      <c r="B87" s="14" t="str">
        <f>'SPRS Worksheet'!B87</f>
        <v>Develop and implement plans of action designed to correct deficiencies and reduce or eliminate vulnerabilities in organizational systems.</v>
      </c>
      <c r="C87" s="25" t="str">
        <f>IF(LEN('SPRS Worksheet'!G87)&lt;=1,"",'SPRS Worksheet'!G87)</f>
        <v/>
      </c>
    </row>
    <row r="88" spans="1:3" ht="28" x14ac:dyDescent="0.3">
      <c r="A88" s="25" t="str">
        <f>'SPRS Worksheet'!A88</f>
        <v>3.12.3</v>
      </c>
      <c r="B88" s="14" t="str">
        <f>'SPRS Worksheet'!B88</f>
        <v>Monitor security controls on an ongoing basis to ensure the continued effectiveness of the controls.</v>
      </c>
      <c r="C88" s="25" t="str">
        <f>IF(LEN('SPRS Worksheet'!G88)&lt;=1,"",'SPRS Worksheet'!G88)</f>
        <v/>
      </c>
    </row>
    <row r="89" spans="1:3" ht="42" x14ac:dyDescent="0.3">
      <c r="A89" s="25" t="str">
        <f>'SPRS Worksheet'!A89</f>
        <v>3.12.4</v>
      </c>
      <c r="B89" s="14" t="str">
        <f>'SPRS Worksheet'!B89</f>
        <v>Develop, document, and periodically update system security plans that describe system boundaries, system environments of operation, how security requirements are implemented, and the relationships with or connections to other systems.</v>
      </c>
      <c r="C89" s="25" t="str">
        <f>IF(LEN('SPRS Worksheet'!G89)&lt;=1,"",'SPRS Worksheet'!G89)</f>
        <v/>
      </c>
    </row>
    <row r="90" spans="1:3" ht="42" x14ac:dyDescent="0.3">
      <c r="A90" s="25" t="str">
        <f>'SPRS Worksheet'!A90</f>
        <v>3.13.1</v>
      </c>
      <c r="B90" s="14" t="str">
        <f>'SPRS Worksheet'!B90</f>
        <v>Monitor, control, and protect communications (i.e., information transmitted or received by organizational systems) at the external boundaries and key internal boundaries of organizational systems.</v>
      </c>
      <c r="C90" s="25" t="str">
        <f>IF(LEN('SPRS Worksheet'!G90)&lt;=1,"",'SPRS Worksheet'!G90)</f>
        <v/>
      </c>
    </row>
    <row r="91" spans="1:3" ht="42" x14ac:dyDescent="0.3">
      <c r="A91" s="25" t="str">
        <f>'SPRS Worksheet'!A91</f>
        <v>3.13.2</v>
      </c>
      <c r="B91" s="14" t="str">
        <f>'SPRS Worksheet'!B91</f>
        <v>Employ architectural designs, software development techniques, and systems engineering principles that promote effective information security within organizational systems.</v>
      </c>
      <c r="C91" s="25" t="str">
        <f>IF(LEN('SPRS Worksheet'!G91)&lt;=1,"",'SPRS Worksheet'!G91)</f>
        <v/>
      </c>
    </row>
    <row r="92" spans="1:3" x14ac:dyDescent="0.3">
      <c r="A92" s="25" t="str">
        <f>'SPRS Worksheet'!A92</f>
        <v>3.13.3</v>
      </c>
      <c r="B92" s="14" t="str">
        <f>'SPRS Worksheet'!B92</f>
        <v>Separate user functionality from system management functionality.</v>
      </c>
      <c r="C92" s="25" t="str">
        <f>IF(LEN('SPRS Worksheet'!G92)&lt;=1,"",'SPRS Worksheet'!G92)</f>
        <v/>
      </c>
    </row>
    <row r="93" spans="1:3" ht="28" x14ac:dyDescent="0.3">
      <c r="A93" s="25" t="str">
        <f>'SPRS Worksheet'!A93</f>
        <v>3.13.4</v>
      </c>
      <c r="B93" s="14" t="str">
        <f>'SPRS Worksheet'!B93</f>
        <v>Prevent unauthorized and unintended information transfer via shared system resources.</v>
      </c>
      <c r="C93" s="25" t="str">
        <f>IF(LEN('SPRS Worksheet'!G93)&lt;=1,"",'SPRS Worksheet'!G93)</f>
        <v/>
      </c>
    </row>
    <row r="94" spans="1:3" ht="28" x14ac:dyDescent="0.3">
      <c r="A94" s="25" t="str">
        <f>'SPRS Worksheet'!A94</f>
        <v>3.13.5</v>
      </c>
      <c r="B94" s="14" t="str">
        <f>'SPRS Worksheet'!B94</f>
        <v>Implement subnetworks for publicly accessible system components that are physically or logically separated from internal networks.</v>
      </c>
      <c r="C94" s="25" t="str">
        <f>IF(LEN('SPRS Worksheet'!G94)&lt;=1,"",'SPRS Worksheet'!G94)</f>
        <v/>
      </c>
    </row>
    <row r="95" spans="1:3" ht="28" x14ac:dyDescent="0.3">
      <c r="A95" s="25" t="str">
        <f>'SPRS Worksheet'!A95</f>
        <v>3.13.6</v>
      </c>
      <c r="B95" s="14" t="str">
        <f>'SPRS Worksheet'!B95</f>
        <v>Deny network communications traffic by default and allow network communications traffic by exception (i.e., deny all, permit by exception).</v>
      </c>
      <c r="C95" s="25" t="str">
        <f>IF(LEN('SPRS Worksheet'!G95)&lt;=1,"",'SPRS Worksheet'!G95)</f>
        <v/>
      </c>
    </row>
    <row r="96" spans="1:3" ht="42" x14ac:dyDescent="0.3">
      <c r="A96" s="25" t="str">
        <f>'SPRS Worksheet'!A96</f>
        <v>3.13.7</v>
      </c>
      <c r="B96" s="14" t="str">
        <f>'SPRS Worksheet'!B96</f>
        <v>Prevent remote devices from simultaneously establishing non-remote connections with organizational systems and communicating via some other connection to resources in external networks (i.e., split tunneling).</v>
      </c>
      <c r="C96" s="25" t="str">
        <f>IF(LEN('SPRS Worksheet'!G96)&lt;=1,"",'SPRS Worksheet'!G96)</f>
        <v/>
      </c>
    </row>
    <row r="97" spans="1:3" ht="28" x14ac:dyDescent="0.3">
      <c r="A97" s="25" t="str">
        <f>'SPRS Worksheet'!A97</f>
        <v>3.13.8</v>
      </c>
      <c r="B97" s="14" t="str">
        <f>'SPRS Worksheet'!B97</f>
        <v>Implement cryptographic mechanisms to prevent unauthorized disclosure of CUI during transmission unless otherwise protected by alternative physical safeguards.</v>
      </c>
      <c r="C97" s="25" t="str">
        <f>IF(LEN('SPRS Worksheet'!G97)&lt;=1,"",'SPRS Worksheet'!G97)</f>
        <v/>
      </c>
    </row>
    <row r="98" spans="1:3" ht="28" x14ac:dyDescent="0.3">
      <c r="A98" s="25" t="str">
        <f>'SPRS Worksheet'!A98</f>
        <v>3.13.9</v>
      </c>
      <c r="B98" s="14" t="str">
        <f>'SPRS Worksheet'!B98</f>
        <v>Terminate network connections associated with communications sessions at the end of the sessions or after a defined period of inactivity.</v>
      </c>
      <c r="C98" s="25" t="str">
        <f>IF(LEN('SPRS Worksheet'!G98)&lt;=1,"",'SPRS Worksheet'!G98)</f>
        <v/>
      </c>
    </row>
    <row r="99" spans="1:3" ht="28" x14ac:dyDescent="0.3">
      <c r="A99" s="25" t="str">
        <f>'SPRS Worksheet'!A99</f>
        <v>3.13.10</v>
      </c>
      <c r="B99" s="14" t="str">
        <f>'SPRS Worksheet'!B99</f>
        <v>Establish and manage cryptographic keys for cryptography employed in organizational systems.</v>
      </c>
      <c r="C99" s="25" t="str">
        <f>IF(LEN('SPRS Worksheet'!G99)&lt;=1,"",'SPRS Worksheet'!G99)</f>
        <v/>
      </c>
    </row>
    <row r="100" spans="1:3" x14ac:dyDescent="0.3">
      <c r="A100" s="25" t="str">
        <f>'SPRS Worksheet'!A100</f>
        <v>3.13.11</v>
      </c>
      <c r="B100" s="14" t="str">
        <f>'SPRS Worksheet'!B100</f>
        <v>Employ FIPS-validated cryptography when used to protect the confidentiality of CUI.</v>
      </c>
      <c r="C100" s="25" t="str">
        <f>IF(LEN('SPRS Worksheet'!G100)&lt;=1,"",'SPRS Worksheet'!G100)</f>
        <v/>
      </c>
    </row>
    <row r="101" spans="1:3" ht="28" x14ac:dyDescent="0.3">
      <c r="A101" s="25" t="str">
        <f>'SPRS Worksheet'!A101</f>
        <v>3.13.12</v>
      </c>
      <c r="B101" s="14" t="str">
        <f>'SPRS Worksheet'!B101</f>
        <v>Prohibit remote activation of collaborative computing devices and provide indication of devices in use to users present at the device.</v>
      </c>
      <c r="C101" s="25" t="str">
        <f>IF(LEN('SPRS Worksheet'!G101)&lt;=1,"",'SPRS Worksheet'!G101)</f>
        <v/>
      </c>
    </row>
    <row r="102" spans="1:3" x14ac:dyDescent="0.3">
      <c r="A102" s="25" t="str">
        <f>'SPRS Worksheet'!A102</f>
        <v>3.13.13</v>
      </c>
      <c r="B102" s="14" t="str">
        <f>'SPRS Worksheet'!B102</f>
        <v>Control and monitor the use of mobile code.</v>
      </c>
      <c r="C102" s="25" t="str">
        <f>IF(LEN('SPRS Worksheet'!G102)&lt;=1,"",'SPRS Worksheet'!G102)</f>
        <v/>
      </c>
    </row>
    <row r="103" spans="1:3" x14ac:dyDescent="0.3">
      <c r="A103" s="25" t="str">
        <f>'SPRS Worksheet'!A103</f>
        <v>3.13.14</v>
      </c>
      <c r="B103" s="14" t="str">
        <f>'SPRS Worksheet'!B103</f>
        <v>Control and monitor the use of Voice over Internet Protocol (VoIP) technologies.</v>
      </c>
      <c r="C103" s="25" t="str">
        <f>IF(LEN('SPRS Worksheet'!G103)&lt;=1,"",'SPRS Worksheet'!G103)</f>
        <v/>
      </c>
    </row>
    <row r="104" spans="1:3" x14ac:dyDescent="0.3">
      <c r="A104" s="25" t="str">
        <f>'SPRS Worksheet'!A104</f>
        <v>3.13.15</v>
      </c>
      <c r="B104" s="14" t="str">
        <f>'SPRS Worksheet'!B104</f>
        <v>Protect the authenticity of communications sessions.</v>
      </c>
      <c r="C104" s="25" t="str">
        <f>IF(LEN('SPRS Worksheet'!G104)&lt;=1,"",'SPRS Worksheet'!G104)</f>
        <v/>
      </c>
    </row>
    <row r="105" spans="1:3" x14ac:dyDescent="0.3">
      <c r="A105" s="25" t="str">
        <f>'SPRS Worksheet'!A105</f>
        <v>3.13.16</v>
      </c>
      <c r="B105" s="14" t="str">
        <f>'SPRS Worksheet'!B105</f>
        <v xml:space="preserve">Protect the confidentiality of CUI at rest. </v>
      </c>
      <c r="C105" s="25" t="str">
        <f>IF(LEN('SPRS Worksheet'!G105)&lt;=1,"",'SPRS Worksheet'!G105)</f>
        <v/>
      </c>
    </row>
    <row r="106" spans="1:3" x14ac:dyDescent="0.3">
      <c r="A106" s="25" t="str">
        <f>'SPRS Worksheet'!A106</f>
        <v>3.14.1</v>
      </c>
      <c r="B106" s="14" t="str">
        <f>'SPRS Worksheet'!B106</f>
        <v>Identify, report, and correct system flaws in a timely manner.</v>
      </c>
      <c r="C106" s="25" t="str">
        <f>IF(LEN('SPRS Worksheet'!G106)&lt;=1,"",'SPRS Worksheet'!G106)</f>
        <v/>
      </c>
    </row>
    <row r="107" spans="1:3" ht="28" x14ac:dyDescent="0.3">
      <c r="A107" s="25" t="str">
        <f>'SPRS Worksheet'!A107</f>
        <v>3.14.2</v>
      </c>
      <c r="B107" s="14" t="str">
        <f>'SPRS Worksheet'!B107</f>
        <v>Provide protection from malicious code at designated locations within organizational systems.</v>
      </c>
      <c r="C107" s="25" t="str">
        <f>IF(LEN('SPRS Worksheet'!G107)&lt;=1,"",'SPRS Worksheet'!G107)</f>
        <v/>
      </c>
    </row>
    <row r="108" spans="1:3" x14ac:dyDescent="0.3">
      <c r="A108" s="25" t="str">
        <f>'SPRS Worksheet'!A108</f>
        <v>3.14.3</v>
      </c>
      <c r="B108" s="14" t="str">
        <f>'SPRS Worksheet'!B108</f>
        <v>Monitor system security alerts and advisories and take action in response.</v>
      </c>
      <c r="C108" s="25" t="str">
        <f>IF(LEN('SPRS Worksheet'!G108)&lt;=1,"",'SPRS Worksheet'!G108)</f>
        <v/>
      </c>
    </row>
    <row r="109" spans="1:3" x14ac:dyDescent="0.3">
      <c r="A109" s="25" t="str">
        <f>'SPRS Worksheet'!A109</f>
        <v>3.14.4</v>
      </c>
      <c r="B109" s="14" t="str">
        <f>'SPRS Worksheet'!B109</f>
        <v>Update malicious code protection mechanisms when new releases are available.</v>
      </c>
      <c r="C109" s="25" t="str">
        <f>IF(LEN('SPRS Worksheet'!G109)&lt;=1,"",'SPRS Worksheet'!G109)</f>
        <v/>
      </c>
    </row>
    <row r="110" spans="1:3" ht="28" x14ac:dyDescent="0.3">
      <c r="A110" s="25" t="str">
        <f>'SPRS Worksheet'!A110</f>
        <v>3.14.5</v>
      </c>
      <c r="B110" s="14" t="str">
        <f>'SPRS Worksheet'!B110</f>
        <v>Perform periodic scans of organizational systems and real-time scans of files from external sources as files are downloaded, opened, or executed.</v>
      </c>
      <c r="C110" s="25" t="str">
        <f>IF(LEN('SPRS Worksheet'!G110)&lt;=1,"",'SPRS Worksheet'!G110)</f>
        <v/>
      </c>
    </row>
    <row r="111" spans="1:3" ht="28" x14ac:dyDescent="0.3">
      <c r="A111" s="25" t="str">
        <f>'SPRS Worksheet'!A111</f>
        <v>3.14.6</v>
      </c>
      <c r="B111" s="14" t="str">
        <f>'SPRS Worksheet'!B111</f>
        <v>Monitor organizational systems, including inbound and outbound communications traffic, to detect attacks and indicators of potential attacks.</v>
      </c>
      <c r="C111" s="25" t="str">
        <f>IF(LEN('SPRS Worksheet'!G111)&lt;=1,"",'SPRS Worksheet'!G111)</f>
        <v/>
      </c>
    </row>
    <row r="112" spans="1:3" x14ac:dyDescent="0.3">
      <c r="A112" s="25" t="str">
        <f>'SPRS Worksheet'!A112</f>
        <v>3.14.7</v>
      </c>
      <c r="B112" s="14" t="str">
        <f>'SPRS Worksheet'!B112</f>
        <v>Identify unauthorized use of organizational systems</v>
      </c>
      <c r="C112" s="25" t="str">
        <f>IF(LEN('SPRS Worksheet'!G112)&lt;=1,"",'SPRS Worksheet'!G112)</f>
        <v/>
      </c>
    </row>
  </sheetData>
  <sheetProtection algorithmName="SHA-512" hashValue="DYLosesrXwqzwXem+wwbf/LFMBq/sgATH1uvEEbzeZqo3+74bQpFqPQiEIlvIoEQb6ewQG27fIoIWbbkcOAwlQ==" saltValue="myrZUSOF4SCvQJ7Kpnj8cg==" spinCount="100000" sheet="1" objects="1" scenarios="1" formatCells="0" formatColumns="0" formatRows="0"/>
  <conditionalFormatting sqref="A2:C2">
    <cfRule type="expression" dxfId="1" priority="2">
      <formula>LEN($C$2)&lt;6</formula>
    </cfRule>
    <cfRule type="expression" dxfId="0" priority="1">
      <formula>LEN($C$2)&gt;=6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D113"/>
  <sheetViews>
    <sheetView zoomScaleNormal="100" workbookViewId="0">
      <pane xSplit="2" ySplit="2" topLeftCell="C3" activePane="bottomRight" state="frozen"/>
      <selection sqref="A1:XFD1"/>
      <selection pane="topRight" sqref="A1:XFD1"/>
      <selection pane="bottomLeft" sqref="A1:XFD1"/>
      <selection pane="bottomRight" activeCell="C5" sqref="C5"/>
    </sheetView>
  </sheetViews>
  <sheetFormatPr defaultColWidth="9.1796875" defaultRowHeight="50.25" customHeight="1" x14ac:dyDescent="0.3"/>
  <cols>
    <col min="1" max="1" width="15.453125" style="16" customWidth="1"/>
    <col min="2" max="2" width="66" style="16" customWidth="1"/>
    <col min="3" max="3" width="85.26953125" style="16" customWidth="1"/>
    <col min="4" max="16384" width="9.1796875" style="2"/>
  </cols>
  <sheetData>
    <row r="1" spans="1:4" ht="52.5" customHeight="1" thickBot="1" x14ac:dyDescent="0.35">
      <c r="A1" s="50"/>
      <c r="B1" s="50"/>
      <c r="C1" s="50"/>
      <c r="D1" s="23"/>
    </row>
    <row r="2" spans="1:4" s="24" customFormat="1" ht="14.5" thickBot="1" x14ac:dyDescent="0.35">
      <c r="A2" s="59" t="s">
        <v>214</v>
      </c>
      <c r="B2" s="59" t="s">
        <v>215</v>
      </c>
      <c r="C2" s="59" t="s">
        <v>216</v>
      </c>
      <c r="D2" s="23"/>
    </row>
    <row r="3" spans="1:4" ht="126" x14ac:dyDescent="0.3">
      <c r="A3" s="16" t="s">
        <v>217</v>
      </c>
      <c r="B3" s="16" t="s">
        <v>2</v>
      </c>
      <c r="C3" s="16" t="s">
        <v>218</v>
      </c>
    </row>
    <row r="4" spans="1:4" ht="126" x14ac:dyDescent="0.3">
      <c r="A4" s="16" t="s">
        <v>219</v>
      </c>
      <c r="B4" s="16" t="s">
        <v>4</v>
      </c>
      <c r="C4" s="16" t="s">
        <v>220</v>
      </c>
    </row>
    <row r="5" spans="1:4" ht="378" x14ac:dyDescent="0.3">
      <c r="A5" s="16" t="s">
        <v>5</v>
      </c>
      <c r="B5" s="16" t="s">
        <v>6</v>
      </c>
      <c r="C5" s="16" t="s">
        <v>221</v>
      </c>
    </row>
    <row r="6" spans="1:4" ht="126" x14ac:dyDescent="0.3">
      <c r="A6" s="16" t="s">
        <v>7</v>
      </c>
      <c r="B6" s="16" t="s">
        <v>222</v>
      </c>
      <c r="C6" s="16" t="s">
        <v>223</v>
      </c>
    </row>
    <row r="7" spans="1:4" ht="224" x14ac:dyDescent="0.3">
      <c r="A7" s="16" t="s">
        <v>9</v>
      </c>
      <c r="B7" s="16" t="s">
        <v>10</v>
      </c>
      <c r="C7" s="16" t="s">
        <v>224</v>
      </c>
    </row>
    <row r="8" spans="1:4" ht="84" x14ac:dyDescent="0.3">
      <c r="A8" s="16" t="s">
        <v>11</v>
      </c>
      <c r="B8" s="16" t="s">
        <v>225</v>
      </c>
      <c r="C8" s="16" t="s">
        <v>226</v>
      </c>
    </row>
    <row r="9" spans="1:4" ht="294" x14ac:dyDescent="0.3">
      <c r="A9" s="16" t="s">
        <v>13</v>
      </c>
      <c r="B9" s="16" t="s">
        <v>14</v>
      </c>
      <c r="C9" s="16" t="s">
        <v>227</v>
      </c>
    </row>
    <row r="10" spans="1:4" ht="98" x14ac:dyDescent="0.3">
      <c r="A10" s="16" t="s">
        <v>15</v>
      </c>
      <c r="B10" s="16" t="s">
        <v>16</v>
      </c>
      <c r="C10" s="16" t="s">
        <v>228</v>
      </c>
    </row>
    <row r="11" spans="1:4" ht="112" x14ac:dyDescent="0.3">
      <c r="A11" s="16" t="s">
        <v>17</v>
      </c>
      <c r="B11" s="16" t="s">
        <v>229</v>
      </c>
      <c r="C11" s="16" t="s">
        <v>230</v>
      </c>
    </row>
    <row r="12" spans="1:4" ht="140" x14ac:dyDescent="0.3">
      <c r="A12" s="16" t="s">
        <v>19</v>
      </c>
      <c r="B12" s="16" t="s">
        <v>20</v>
      </c>
      <c r="C12" s="16" t="s">
        <v>231</v>
      </c>
    </row>
    <row r="13" spans="1:4" ht="154" x14ac:dyDescent="0.3">
      <c r="A13" s="16" t="s">
        <v>21</v>
      </c>
      <c r="B13" s="16" t="s">
        <v>22</v>
      </c>
      <c r="C13" s="16" t="s">
        <v>232</v>
      </c>
    </row>
    <row r="14" spans="1:4" ht="210" x14ac:dyDescent="0.3">
      <c r="A14" s="16" t="s">
        <v>23</v>
      </c>
      <c r="B14" s="16" t="s">
        <v>24</v>
      </c>
      <c r="C14" s="16" t="s">
        <v>233</v>
      </c>
    </row>
    <row r="15" spans="1:4" ht="42" x14ac:dyDescent="0.3">
      <c r="A15" s="16" t="s">
        <v>26</v>
      </c>
      <c r="B15" s="16" t="s">
        <v>27</v>
      </c>
      <c r="C15" s="16" t="s">
        <v>234</v>
      </c>
    </row>
    <row r="16" spans="1:4" ht="42" x14ac:dyDescent="0.3">
      <c r="A16" s="16" t="s">
        <v>28</v>
      </c>
      <c r="B16" s="16" t="s">
        <v>235</v>
      </c>
      <c r="C16" s="16" t="s">
        <v>236</v>
      </c>
    </row>
    <row r="17" spans="1:3" ht="168" x14ac:dyDescent="0.3">
      <c r="A17" s="16" t="s">
        <v>30</v>
      </c>
      <c r="B17" s="16" t="s">
        <v>237</v>
      </c>
      <c r="C17" s="16" t="s">
        <v>238</v>
      </c>
    </row>
    <row r="18" spans="1:3" ht="84" x14ac:dyDescent="0.3">
      <c r="A18" s="16" t="s">
        <v>31</v>
      </c>
      <c r="B18" s="16" t="s">
        <v>32</v>
      </c>
      <c r="C18" s="16" t="s">
        <v>239</v>
      </c>
    </row>
    <row r="19" spans="1:3" ht="42" x14ac:dyDescent="0.3">
      <c r="A19" s="16" t="s">
        <v>34</v>
      </c>
      <c r="B19" s="16" t="s">
        <v>240</v>
      </c>
      <c r="C19" s="16" t="s">
        <v>241</v>
      </c>
    </row>
    <row r="20" spans="1:3" ht="252" x14ac:dyDescent="0.3">
      <c r="A20" s="16" t="s">
        <v>36</v>
      </c>
      <c r="B20" s="16" t="s">
        <v>242</v>
      </c>
      <c r="C20" s="16" t="s">
        <v>243</v>
      </c>
    </row>
    <row r="21" spans="1:3" ht="70" x14ac:dyDescent="0.3">
      <c r="A21" s="16" t="s">
        <v>39</v>
      </c>
      <c r="B21" s="16" t="s">
        <v>244</v>
      </c>
      <c r="C21" s="16" t="s">
        <v>245</v>
      </c>
    </row>
    <row r="22" spans="1:3" ht="378" x14ac:dyDescent="0.3">
      <c r="A22" s="16" t="s">
        <v>246</v>
      </c>
      <c r="B22" s="16" t="s">
        <v>247</v>
      </c>
      <c r="C22" s="16" t="s">
        <v>248</v>
      </c>
    </row>
    <row r="23" spans="1:3" ht="126" x14ac:dyDescent="0.3">
      <c r="A23" s="16" t="s">
        <v>43</v>
      </c>
      <c r="B23" s="16" t="s">
        <v>249</v>
      </c>
      <c r="C23" s="16" t="s">
        <v>250</v>
      </c>
    </row>
    <row r="24" spans="1:3" ht="252" x14ac:dyDescent="0.3">
      <c r="A24" s="16" t="s">
        <v>251</v>
      </c>
      <c r="B24" s="16" t="s">
        <v>45</v>
      </c>
      <c r="C24" s="16" t="s">
        <v>252</v>
      </c>
    </row>
    <row r="25" spans="1:3" ht="140" x14ac:dyDescent="0.3">
      <c r="A25" s="16" t="s">
        <v>46</v>
      </c>
      <c r="B25" s="16" t="s">
        <v>47</v>
      </c>
      <c r="C25" s="16" t="s">
        <v>253</v>
      </c>
    </row>
    <row r="26" spans="1:3" ht="252" x14ac:dyDescent="0.3">
      <c r="A26" s="16" t="s">
        <v>48</v>
      </c>
      <c r="B26" s="16" t="s">
        <v>254</v>
      </c>
      <c r="C26" s="16" t="s">
        <v>255</v>
      </c>
    </row>
    <row r="27" spans="1:3" ht="182" x14ac:dyDescent="0.3">
      <c r="A27" s="16" t="s">
        <v>49</v>
      </c>
      <c r="B27" s="16" t="s">
        <v>256</v>
      </c>
      <c r="C27" s="16" t="s">
        <v>257</v>
      </c>
    </row>
    <row r="28" spans="1:3" ht="409.5" x14ac:dyDescent="0.3">
      <c r="A28" s="16" t="s">
        <v>51</v>
      </c>
      <c r="B28" s="16" t="s">
        <v>258</v>
      </c>
      <c r="C28" s="16" t="s">
        <v>259</v>
      </c>
    </row>
    <row r="29" spans="1:3" ht="112" x14ac:dyDescent="0.3">
      <c r="A29" s="16" t="s">
        <v>53</v>
      </c>
      <c r="B29" s="16" t="s">
        <v>260</v>
      </c>
      <c r="C29" s="16" t="s">
        <v>261</v>
      </c>
    </row>
    <row r="30" spans="1:3" ht="56" x14ac:dyDescent="0.3">
      <c r="A30" s="16" t="s">
        <v>55</v>
      </c>
      <c r="B30" s="16" t="s">
        <v>56</v>
      </c>
      <c r="C30" s="16" t="s">
        <v>262</v>
      </c>
    </row>
    <row r="31" spans="1:3" ht="70" x14ac:dyDescent="0.3">
      <c r="A31" s="16" t="s">
        <v>57</v>
      </c>
      <c r="B31" s="16" t="s">
        <v>263</v>
      </c>
      <c r="C31" s="16" t="s">
        <v>264</v>
      </c>
    </row>
    <row r="32" spans="1:3" ht="56" x14ac:dyDescent="0.3">
      <c r="A32" s="16" t="s">
        <v>59</v>
      </c>
      <c r="B32" s="16" t="s">
        <v>265</v>
      </c>
      <c r="C32" s="16" t="s">
        <v>266</v>
      </c>
    </row>
    <row r="33" spans="1:3" ht="112" x14ac:dyDescent="0.3">
      <c r="A33" s="16" t="s">
        <v>61</v>
      </c>
      <c r="B33" s="16" t="s">
        <v>62</v>
      </c>
      <c r="C33" s="16" t="s">
        <v>267</v>
      </c>
    </row>
    <row r="34" spans="1:3" ht="140" x14ac:dyDescent="0.3">
      <c r="A34" s="16" t="s">
        <v>63</v>
      </c>
      <c r="B34" s="16" t="s">
        <v>268</v>
      </c>
      <c r="C34" s="16" t="s">
        <v>269</v>
      </c>
    </row>
    <row r="35" spans="1:3" ht="84" x14ac:dyDescent="0.3">
      <c r="A35" s="16" t="s">
        <v>65</v>
      </c>
      <c r="B35" s="16" t="s">
        <v>270</v>
      </c>
      <c r="C35" s="16" t="s">
        <v>271</v>
      </c>
    </row>
    <row r="36" spans="1:3" ht="112" x14ac:dyDescent="0.3">
      <c r="A36" s="16" t="s">
        <v>67</v>
      </c>
      <c r="B36" s="16" t="s">
        <v>68</v>
      </c>
      <c r="C36" s="16" t="s">
        <v>272</v>
      </c>
    </row>
    <row r="37" spans="1:3" ht="322" x14ac:dyDescent="0.3">
      <c r="A37" s="16" t="s">
        <v>69</v>
      </c>
      <c r="B37" s="16" t="s">
        <v>70</v>
      </c>
      <c r="C37" s="16" t="s">
        <v>273</v>
      </c>
    </row>
    <row r="38" spans="1:3" ht="322" x14ac:dyDescent="0.3">
      <c r="A38" s="16" t="s">
        <v>71</v>
      </c>
      <c r="B38" s="16" t="s">
        <v>274</v>
      </c>
      <c r="C38" s="16" t="s">
        <v>275</v>
      </c>
    </row>
    <row r="39" spans="1:3" ht="210" x14ac:dyDescent="0.3">
      <c r="A39" s="16" t="s">
        <v>73</v>
      </c>
      <c r="B39" s="16" t="s">
        <v>74</v>
      </c>
      <c r="C39" s="16" t="s">
        <v>276</v>
      </c>
    </row>
    <row r="40" spans="1:3" ht="140" x14ac:dyDescent="0.3">
      <c r="A40" s="16" t="s">
        <v>75</v>
      </c>
      <c r="B40" s="16" t="s">
        <v>277</v>
      </c>
      <c r="C40" s="16" t="s">
        <v>278</v>
      </c>
    </row>
    <row r="41" spans="1:3" ht="168" x14ac:dyDescent="0.3">
      <c r="A41" s="16" t="s">
        <v>77</v>
      </c>
      <c r="B41" s="16" t="s">
        <v>279</v>
      </c>
      <c r="C41" s="16" t="s">
        <v>280</v>
      </c>
    </row>
    <row r="42" spans="1:3" ht="182" x14ac:dyDescent="0.3">
      <c r="A42" s="16" t="s">
        <v>79</v>
      </c>
      <c r="B42" s="16" t="s">
        <v>281</v>
      </c>
      <c r="C42" s="16" t="s">
        <v>282</v>
      </c>
    </row>
    <row r="43" spans="1:3" ht="84" x14ac:dyDescent="0.3">
      <c r="A43" s="16" t="s">
        <v>81</v>
      </c>
      <c r="B43" s="16" t="s">
        <v>283</v>
      </c>
      <c r="C43" s="16" t="s">
        <v>284</v>
      </c>
    </row>
    <row r="44" spans="1:3" ht="112" x14ac:dyDescent="0.3">
      <c r="A44" s="16" t="s">
        <v>83</v>
      </c>
      <c r="B44" s="16" t="s">
        <v>285</v>
      </c>
      <c r="C44" s="16" t="s">
        <v>286</v>
      </c>
    </row>
    <row r="45" spans="1:3" ht="154" x14ac:dyDescent="0.3">
      <c r="A45" s="16" t="s">
        <v>84</v>
      </c>
      <c r="B45" s="16" t="s">
        <v>85</v>
      </c>
      <c r="C45" s="16" t="s">
        <v>287</v>
      </c>
    </row>
    <row r="46" spans="1:3" ht="126" x14ac:dyDescent="0.3">
      <c r="A46" s="16" t="s">
        <v>288</v>
      </c>
      <c r="B46" s="16" t="s">
        <v>86</v>
      </c>
      <c r="C46" s="16" t="s">
        <v>289</v>
      </c>
    </row>
    <row r="47" spans="1:3" ht="210" x14ac:dyDescent="0.3">
      <c r="A47" s="16" t="s">
        <v>290</v>
      </c>
      <c r="B47" s="16" t="s">
        <v>87</v>
      </c>
      <c r="C47" s="16" t="s">
        <v>291</v>
      </c>
    </row>
    <row r="48" spans="1:3" ht="409.5" x14ac:dyDescent="0.3">
      <c r="A48" s="16" t="s">
        <v>88</v>
      </c>
      <c r="B48" s="16" t="s">
        <v>292</v>
      </c>
      <c r="C48" s="16" t="s">
        <v>293</v>
      </c>
    </row>
    <row r="49" spans="1:3" ht="70" x14ac:dyDescent="0.3">
      <c r="A49" s="16" t="s">
        <v>92</v>
      </c>
      <c r="B49" s="16" t="s">
        <v>294</v>
      </c>
      <c r="C49" s="16" t="s">
        <v>295</v>
      </c>
    </row>
    <row r="50" spans="1:3" ht="42" x14ac:dyDescent="0.3">
      <c r="A50" s="16" t="s">
        <v>94</v>
      </c>
      <c r="B50" s="16" t="s">
        <v>95</v>
      </c>
      <c r="C50" s="16" t="s">
        <v>296</v>
      </c>
    </row>
    <row r="51" spans="1:3" ht="42" x14ac:dyDescent="0.3">
      <c r="A51" s="16" t="s">
        <v>96</v>
      </c>
      <c r="B51" s="16" t="s">
        <v>97</v>
      </c>
      <c r="C51" s="16" t="s">
        <v>297</v>
      </c>
    </row>
    <row r="52" spans="1:3" ht="84" x14ac:dyDescent="0.3">
      <c r="A52" s="16" t="s">
        <v>98</v>
      </c>
      <c r="B52" s="16" t="s">
        <v>99</v>
      </c>
      <c r="C52" s="16" t="s">
        <v>298</v>
      </c>
    </row>
    <row r="53" spans="1:3" ht="14" x14ac:dyDescent="0.3">
      <c r="A53" s="16" t="s">
        <v>100</v>
      </c>
      <c r="B53" s="16" t="s">
        <v>101</v>
      </c>
      <c r="C53" s="16" t="s">
        <v>299</v>
      </c>
    </row>
    <row r="54" spans="1:3" ht="42" x14ac:dyDescent="0.3">
      <c r="A54" s="16" t="s">
        <v>102</v>
      </c>
      <c r="B54" s="16" t="s">
        <v>300</v>
      </c>
      <c r="C54" s="16" t="s">
        <v>301</v>
      </c>
    </row>
    <row r="55" spans="1:3" ht="28" x14ac:dyDescent="0.3">
      <c r="A55" s="16" t="s">
        <v>104</v>
      </c>
      <c r="B55" s="16" t="s">
        <v>302</v>
      </c>
      <c r="C55" s="16" t="s">
        <v>303</v>
      </c>
    </row>
    <row r="56" spans="1:3" ht="140" x14ac:dyDescent="0.3">
      <c r="A56" s="16" t="s">
        <v>106</v>
      </c>
      <c r="B56" s="16" t="s">
        <v>107</v>
      </c>
      <c r="C56" s="16" t="s">
        <v>304</v>
      </c>
    </row>
    <row r="57" spans="1:3" ht="336" x14ac:dyDescent="0.3">
      <c r="A57" s="16" t="s">
        <v>108</v>
      </c>
      <c r="B57" s="16" t="s">
        <v>109</v>
      </c>
      <c r="C57" s="16" t="s">
        <v>305</v>
      </c>
    </row>
    <row r="58" spans="1:3" ht="196" x14ac:dyDescent="0.3">
      <c r="A58" s="16" t="s">
        <v>110</v>
      </c>
      <c r="B58" s="16" t="s">
        <v>306</v>
      </c>
      <c r="C58" s="16" t="s">
        <v>307</v>
      </c>
    </row>
    <row r="59" spans="1:3" ht="126" x14ac:dyDescent="0.3">
      <c r="A59" s="16" t="s">
        <v>112</v>
      </c>
      <c r="B59" s="16" t="s">
        <v>308</v>
      </c>
      <c r="C59" s="16" t="s">
        <v>309</v>
      </c>
    </row>
    <row r="60" spans="1:3" ht="70" x14ac:dyDescent="0.3">
      <c r="A60" s="16" t="s">
        <v>114</v>
      </c>
      <c r="B60" s="16" t="s">
        <v>310</v>
      </c>
      <c r="C60" s="16" t="s">
        <v>311</v>
      </c>
    </row>
    <row r="61" spans="1:3" ht="126" x14ac:dyDescent="0.3">
      <c r="A61" s="16" t="s">
        <v>116</v>
      </c>
      <c r="B61" s="16" t="s">
        <v>117</v>
      </c>
      <c r="C61" s="16" t="s">
        <v>312</v>
      </c>
    </row>
    <row r="62" spans="1:3" ht="70" x14ac:dyDescent="0.3">
      <c r="A62" s="16" t="s">
        <v>118</v>
      </c>
      <c r="B62" s="16" t="s">
        <v>313</v>
      </c>
      <c r="C62" s="16" t="s">
        <v>314</v>
      </c>
    </row>
    <row r="63" spans="1:3" ht="42" x14ac:dyDescent="0.3">
      <c r="A63" s="16" t="s">
        <v>120</v>
      </c>
      <c r="B63" s="16" t="s">
        <v>121</v>
      </c>
      <c r="C63" s="16" t="s">
        <v>315</v>
      </c>
    </row>
    <row r="64" spans="1:3" ht="140" x14ac:dyDescent="0.3">
      <c r="A64" s="16" t="s">
        <v>122</v>
      </c>
      <c r="B64" s="16" t="s">
        <v>316</v>
      </c>
      <c r="C64" s="16" t="s">
        <v>317</v>
      </c>
    </row>
    <row r="65" spans="1:3" ht="154" x14ac:dyDescent="0.3">
      <c r="A65" s="16" t="s">
        <v>124</v>
      </c>
      <c r="B65" s="16" t="s">
        <v>318</v>
      </c>
      <c r="C65" s="16" t="s">
        <v>319</v>
      </c>
    </row>
    <row r="66" spans="1:3" ht="168" x14ac:dyDescent="0.3">
      <c r="A66" s="16" t="s">
        <v>126</v>
      </c>
      <c r="B66" s="16" t="s">
        <v>127</v>
      </c>
      <c r="C66" s="16" t="s">
        <v>320</v>
      </c>
    </row>
    <row r="67" spans="1:3" ht="70" x14ac:dyDescent="0.3">
      <c r="A67" s="16" t="s">
        <v>129</v>
      </c>
      <c r="B67" s="16" t="s">
        <v>321</v>
      </c>
      <c r="C67" s="16" t="s">
        <v>322</v>
      </c>
    </row>
    <row r="68" spans="1:3" ht="266" x14ac:dyDescent="0.3">
      <c r="A68" s="16" t="s">
        <v>323</v>
      </c>
      <c r="B68" s="16" t="s">
        <v>131</v>
      </c>
      <c r="C68" s="16" t="s">
        <v>324</v>
      </c>
    </row>
    <row r="69" spans="1:3" ht="56" x14ac:dyDescent="0.3">
      <c r="A69" s="16" t="s">
        <v>133</v>
      </c>
      <c r="B69" s="16" t="s">
        <v>325</v>
      </c>
      <c r="C69" s="16" t="s">
        <v>326</v>
      </c>
    </row>
    <row r="70" spans="1:3" ht="154" x14ac:dyDescent="0.3">
      <c r="A70" s="16" t="s">
        <v>135</v>
      </c>
      <c r="B70" s="16" t="s">
        <v>327</v>
      </c>
      <c r="C70" s="16" t="s">
        <v>328</v>
      </c>
    </row>
    <row r="71" spans="1:3" ht="42" x14ac:dyDescent="0.3">
      <c r="A71" s="16" t="s">
        <v>137</v>
      </c>
      <c r="B71" s="16" t="s">
        <v>138</v>
      </c>
      <c r="C71" s="16" t="s">
        <v>329</v>
      </c>
    </row>
    <row r="72" spans="1:3" ht="182" x14ac:dyDescent="0.3">
      <c r="A72" s="16" t="s">
        <v>139</v>
      </c>
      <c r="B72" s="16" t="s">
        <v>140</v>
      </c>
      <c r="C72" s="16" t="s">
        <v>330</v>
      </c>
    </row>
    <row r="73" spans="1:3" ht="56" x14ac:dyDescent="0.3">
      <c r="A73" s="16" t="s">
        <v>141</v>
      </c>
      <c r="B73" s="16" t="s">
        <v>142</v>
      </c>
      <c r="C73" s="16" t="s">
        <v>331</v>
      </c>
    </row>
    <row r="74" spans="1:3" ht="112" x14ac:dyDescent="0.3">
      <c r="A74" s="16" t="s">
        <v>143</v>
      </c>
      <c r="B74" s="16" t="s">
        <v>332</v>
      </c>
      <c r="C74" s="16" t="s">
        <v>333</v>
      </c>
    </row>
    <row r="75" spans="1:3" ht="84" x14ac:dyDescent="0.3">
      <c r="A75" s="16" t="s">
        <v>145</v>
      </c>
      <c r="B75" s="16" t="s">
        <v>334</v>
      </c>
      <c r="C75" s="16" t="s">
        <v>335</v>
      </c>
    </row>
    <row r="76" spans="1:3" ht="294" x14ac:dyDescent="0.3">
      <c r="A76" s="16" t="s">
        <v>147</v>
      </c>
      <c r="B76" s="16" t="s">
        <v>148</v>
      </c>
      <c r="C76" s="16" t="s">
        <v>336</v>
      </c>
    </row>
    <row r="77" spans="1:3" ht="154" x14ac:dyDescent="0.3">
      <c r="A77" s="16" t="s">
        <v>337</v>
      </c>
      <c r="B77" s="16" t="s">
        <v>338</v>
      </c>
      <c r="C77" s="16" t="s">
        <v>339</v>
      </c>
    </row>
    <row r="78" spans="1:3" ht="140" x14ac:dyDescent="0.3">
      <c r="A78" s="16" t="s">
        <v>150</v>
      </c>
      <c r="B78" s="16" t="s">
        <v>340</v>
      </c>
      <c r="C78" s="16" t="s">
        <v>341</v>
      </c>
    </row>
    <row r="79" spans="1:3" ht="28" x14ac:dyDescent="0.3">
      <c r="A79" s="16" t="s">
        <v>342</v>
      </c>
      <c r="B79" s="16" t="s">
        <v>343</v>
      </c>
      <c r="C79" s="16" t="s">
        <v>344</v>
      </c>
    </row>
    <row r="80" spans="1:3" ht="112" x14ac:dyDescent="0.3">
      <c r="A80" s="16" t="s">
        <v>345</v>
      </c>
      <c r="B80" s="16" t="s">
        <v>346</v>
      </c>
      <c r="C80" s="16" t="s">
        <v>347</v>
      </c>
    </row>
    <row r="81" spans="1:3" ht="14" x14ac:dyDescent="0.3">
      <c r="A81" s="16" t="s">
        <v>348</v>
      </c>
      <c r="B81" s="16" t="s">
        <v>154</v>
      </c>
      <c r="C81" s="16" t="s">
        <v>349</v>
      </c>
    </row>
    <row r="82" spans="1:3" ht="112" x14ac:dyDescent="0.3">
      <c r="A82" s="16" t="s">
        <v>155</v>
      </c>
      <c r="B82" s="16" t="s">
        <v>350</v>
      </c>
      <c r="C82" s="16" t="s">
        <v>351</v>
      </c>
    </row>
    <row r="83" spans="1:3" ht="140" x14ac:dyDescent="0.3">
      <c r="A83" s="16" t="s">
        <v>157</v>
      </c>
      <c r="B83" s="16" t="s">
        <v>158</v>
      </c>
      <c r="C83" s="16" t="s">
        <v>352</v>
      </c>
    </row>
    <row r="84" spans="1:3" ht="378" x14ac:dyDescent="0.3">
      <c r="A84" s="16" t="s">
        <v>159</v>
      </c>
      <c r="B84" s="16" t="s">
        <v>353</v>
      </c>
      <c r="C84" s="16" t="s">
        <v>354</v>
      </c>
    </row>
    <row r="85" spans="1:3" ht="84" x14ac:dyDescent="0.3">
      <c r="A85" s="16" t="s">
        <v>161</v>
      </c>
      <c r="B85" s="16" t="s">
        <v>162</v>
      </c>
      <c r="C85" s="16" t="s">
        <v>355</v>
      </c>
    </row>
    <row r="86" spans="1:3" ht="336" x14ac:dyDescent="0.3">
      <c r="A86" s="16" t="s">
        <v>163</v>
      </c>
      <c r="B86" s="16" t="s">
        <v>356</v>
      </c>
      <c r="C86" s="16" t="s">
        <v>357</v>
      </c>
    </row>
    <row r="87" spans="1:3" ht="112" x14ac:dyDescent="0.3">
      <c r="A87" s="16" t="s">
        <v>165</v>
      </c>
      <c r="B87" s="16" t="s">
        <v>358</v>
      </c>
      <c r="C87" s="16" t="s">
        <v>359</v>
      </c>
    </row>
    <row r="88" spans="1:3" ht="210" x14ac:dyDescent="0.3">
      <c r="A88" s="16" t="s">
        <v>167</v>
      </c>
      <c r="B88" s="16" t="s">
        <v>360</v>
      </c>
      <c r="C88" s="16" t="s">
        <v>361</v>
      </c>
    </row>
    <row r="89" spans="1:3" ht="266" x14ac:dyDescent="0.3">
      <c r="A89" s="16" t="s">
        <v>169</v>
      </c>
      <c r="B89" s="16" t="s">
        <v>362</v>
      </c>
      <c r="C89" s="16" t="s">
        <v>363</v>
      </c>
    </row>
    <row r="90" spans="1:3" ht="224" x14ac:dyDescent="0.3">
      <c r="A90" s="16" t="s">
        <v>364</v>
      </c>
      <c r="B90" s="16" t="s">
        <v>365</v>
      </c>
      <c r="C90" s="16" t="s">
        <v>366</v>
      </c>
    </row>
    <row r="91" spans="1:3" ht="252" x14ac:dyDescent="0.3">
      <c r="A91" s="16" t="s">
        <v>174</v>
      </c>
      <c r="B91" s="16" t="s">
        <v>367</v>
      </c>
      <c r="C91" s="16" t="s">
        <v>368</v>
      </c>
    </row>
    <row r="92" spans="1:3" ht="409.5" x14ac:dyDescent="0.3">
      <c r="A92" s="16" t="s">
        <v>176</v>
      </c>
      <c r="B92" s="16" t="s">
        <v>177</v>
      </c>
      <c r="C92" s="16" t="s">
        <v>369</v>
      </c>
    </row>
    <row r="93" spans="1:3" ht="154" x14ac:dyDescent="0.3">
      <c r="A93" s="16" t="s">
        <v>178</v>
      </c>
      <c r="B93" s="16" t="s">
        <v>179</v>
      </c>
      <c r="C93" s="16" t="s">
        <v>370</v>
      </c>
    </row>
    <row r="94" spans="1:3" ht="84" x14ac:dyDescent="0.3">
      <c r="A94" s="16" t="s">
        <v>371</v>
      </c>
      <c r="B94" s="16" t="s">
        <v>372</v>
      </c>
      <c r="C94" s="16" t="s">
        <v>373</v>
      </c>
    </row>
    <row r="95" spans="1:3" ht="56" x14ac:dyDescent="0.3">
      <c r="A95" s="16" t="s">
        <v>181</v>
      </c>
      <c r="B95" s="16" t="s">
        <v>374</v>
      </c>
      <c r="C95" s="16" t="s">
        <v>375</v>
      </c>
    </row>
    <row r="96" spans="1:3" ht="238" x14ac:dyDescent="0.3">
      <c r="A96" s="16" t="s">
        <v>183</v>
      </c>
      <c r="B96" s="16" t="s">
        <v>376</v>
      </c>
      <c r="C96" s="16" t="s">
        <v>377</v>
      </c>
    </row>
    <row r="97" spans="1:3" ht="224" x14ac:dyDescent="0.3">
      <c r="A97" s="16" t="s">
        <v>185</v>
      </c>
      <c r="B97" s="16" t="s">
        <v>378</v>
      </c>
      <c r="C97" s="16" t="s">
        <v>379</v>
      </c>
    </row>
    <row r="98" spans="1:3" ht="84" x14ac:dyDescent="0.3">
      <c r="A98" s="16" t="s">
        <v>187</v>
      </c>
      <c r="B98" s="16" t="s">
        <v>188</v>
      </c>
      <c r="C98" s="16" t="s">
        <v>380</v>
      </c>
    </row>
    <row r="99" spans="1:3" ht="84" x14ac:dyDescent="0.3">
      <c r="A99" s="16" t="s">
        <v>189</v>
      </c>
      <c r="B99" s="16" t="s">
        <v>381</v>
      </c>
      <c r="C99" s="16" t="s">
        <v>382</v>
      </c>
    </row>
    <row r="100" spans="1:3" ht="98" x14ac:dyDescent="0.3">
      <c r="A100" s="16" t="s">
        <v>191</v>
      </c>
      <c r="B100" s="16" t="s">
        <v>383</v>
      </c>
      <c r="C100" s="16" t="s">
        <v>384</v>
      </c>
    </row>
    <row r="101" spans="1:3" ht="56" x14ac:dyDescent="0.3">
      <c r="A101" s="16" t="s">
        <v>194</v>
      </c>
      <c r="B101" s="16" t="s">
        <v>385</v>
      </c>
      <c r="C101" s="16" t="s">
        <v>386</v>
      </c>
    </row>
    <row r="102" spans="1:3" ht="140" x14ac:dyDescent="0.3">
      <c r="A102" s="16" t="s">
        <v>196</v>
      </c>
      <c r="B102" s="16" t="s">
        <v>387</v>
      </c>
      <c r="C102" s="16" t="s">
        <v>388</v>
      </c>
    </row>
    <row r="103" spans="1:3" ht="154" x14ac:dyDescent="0.3">
      <c r="A103" s="16" t="s">
        <v>198</v>
      </c>
      <c r="B103" s="16" t="s">
        <v>389</v>
      </c>
      <c r="C103" s="16" t="s">
        <v>390</v>
      </c>
    </row>
    <row r="104" spans="1:3" ht="112" x14ac:dyDescent="0.3">
      <c r="A104" s="16" t="s">
        <v>200</v>
      </c>
      <c r="B104" s="16" t="s">
        <v>391</v>
      </c>
      <c r="C104" s="16" t="s">
        <v>392</v>
      </c>
    </row>
    <row r="105" spans="1:3" ht="140" x14ac:dyDescent="0.3">
      <c r="A105" s="16" t="s">
        <v>202</v>
      </c>
      <c r="B105" s="16" t="s">
        <v>203</v>
      </c>
      <c r="C105" s="16" t="s">
        <v>393</v>
      </c>
    </row>
    <row r="106" spans="1:3" ht="182" x14ac:dyDescent="0.3">
      <c r="A106" s="16" t="s">
        <v>394</v>
      </c>
      <c r="B106" s="16" t="s">
        <v>395</v>
      </c>
      <c r="C106" s="16" t="s">
        <v>396</v>
      </c>
    </row>
    <row r="107" spans="1:3" ht="280" x14ac:dyDescent="0.3">
      <c r="A107" s="16" t="s">
        <v>397</v>
      </c>
      <c r="B107" s="16" t="s">
        <v>205</v>
      </c>
      <c r="C107" s="16" t="s">
        <v>398</v>
      </c>
    </row>
    <row r="108" spans="1:3" ht="140" x14ac:dyDescent="0.3">
      <c r="A108" s="16" t="s">
        <v>206</v>
      </c>
      <c r="B108" s="16" t="s">
        <v>399</v>
      </c>
      <c r="C108" s="16" t="s">
        <v>400</v>
      </c>
    </row>
    <row r="109" spans="1:3" ht="154" x14ac:dyDescent="0.3">
      <c r="A109" s="16" t="s">
        <v>401</v>
      </c>
      <c r="B109" s="16" t="s">
        <v>402</v>
      </c>
      <c r="C109" s="16" t="s">
        <v>403</v>
      </c>
    </row>
    <row r="110" spans="1:3" ht="238" x14ac:dyDescent="0.3">
      <c r="A110" s="16" t="s">
        <v>404</v>
      </c>
      <c r="B110" s="16" t="s">
        <v>405</v>
      </c>
      <c r="C110" s="16" t="s">
        <v>406</v>
      </c>
    </row>
    <row r="111" spans="1:3" ht="364" x14ac:dyDescent="0.3">
      <c r="A111" s="16" t="s">
        <v>210</v>
      </c>
      <c r="B111" s="16" t="s">
        <v>407</v>
      </c>
      <c r="C111" s="16" t="s">
        <v>408</v>
      </c>
    </row>
    <row r="112" spans="1:3" ht="182" x14ac:dyDescent="0.3">
      <c r="A112" s="16" t="s">
        <v>211</v>
      </c>
      <c r="B112" s="16" t="s">
        <v>409</v>
      </c>
      <c r="C112" s="16" t="s">
        <v>410</v>
      </c>
    </row>
    <row r="113" ht="14" x14ac:dyDescent="0.3"/>
  </sheetData>
  <autoFilter ref="A2:C112" xr:uid="{5D39CBFB-C50E-4B4D-9478-6BC1DC228EC1}"/>
  <mergeCells count="1">
    <mergeCell ref="A1:C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4.5" x14ac:dyDescent="0.35"/>
  <cols>
    <col min="1" max="1" width="11.453125" bestFit="1" customWidth="1"/>
    <col min="3" max="3" width="17" bestFit="1" customWidth="1"/>
    <col min="4" max="4" width="29.1796875" bestFit="1" customWidth="1"/>
    <col min="5" max="5" width="15.54296875" bestFit="1" customWidth="1"/>
  </cols>
  <sheetData>
    <row r="1" spans="1:6" x14ac:dyDescent="0.35">
      <c r="A1" s="1" t="s">
        <v>413</v>
      </c>
      <c r="B1" s="1" t="s">
        <v>419</v>
      </c>
      <c r="C1" s="1" t="s">
        <v>421</v>
      </c>
      <c r="D1" s="1" t="s">
        <v>428</v>
      </c>
      <c r="E1" s="1" t="s">
        <v>429</v>
      </c>
      <c r="F1" s="1" t="s">
        <v>430</v>
      </c>
    </row>
    <row r="2" spans="1:6" x14ac:dyDescent="0.35">
      <c r="A2" t="s">
        <v>414</v>
      </c>
      <c r="B2">
        <v>110</v>
      </c>
      <c r="C2" t="s">
        <v>422</v>
      </c>
      <c r="D2" t="s">
        <v>422</v>
      </c>
      <c r="E2" t="s">
        <v>422</v>
      </c>
      <c r="F2" t="s">
        <v>431</v>
      </c>
    </row>
    <row r="3" spans="1:6" x14ac:dyDescent="0.35">
      <c r="A3" t="s">
        <v>415</v>
      </c>
      <c r="C3" t="s">
        <v>423</v>
      </c>
      <c r="D3" t="s">
        <v>423</v>
      </c>
      <c r="E3" t="s">
        <v>423</v>
      </c>
      <c r="F3" t="s">
        <v>432</v>
      </c>
    </row>
    <row r="4" spans="1:6" x14ac:dyDescent="0.35">
      <c r="D4" t="s">
        <v>452</v>
      </c>
      <c r="E4" t="s">
        <v>424</v>
      </c>
      <c r="F4" t="s">
        <v>433</v>
      </c>
    </row>
    <row r="5" spans="1:6" x14ac:dyDescent="0.35">
      <c r="D5" t="s">
        <v>453</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8" ma:contentTypeDescription="Create a new document." ma:contentTypeScope="" ma:versionID="6f55959268d8877dccd7d02fd6d1da6e">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5c7ac3f3c4afd4630605d7aa14f2de4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4be47dd-f2c9-4a04-8bd6-0cd6687a1e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0e0acb5-ab09-4c1c-bb01-3ea931d60fb0}" ma:internalName="TaxCatchAll" ma:showField="CatchAllData" ma:web="9e79c3b1-452c-4fb6-ac46-d68c59ca64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b85b12d-9ea0-4af7-b89e-54842e89140c">
      <Terms xmlns="http://schemas.microsoft.com/office/infopath/2007/PartnerControls"/>
    </lcf76f155ced4ddcb4097134ff3c332f>
    <TaxCatchAll xmlns="9e79c3b1-452c-4fb6-ac46-d68c59ca6476" xsi:nil="true"/>
  </documentManagement>
</p:properties>
</file>

<file path=customXml/itemProps1.xml><?xml version="1.0" encoding="utf-8"?>
<ds:datastoreItem xmlns:ds="http://schemas.openxmlformats.org/officeDocument/2006/customXml" ds:itemID="{42ADDCFB-58B4-4935-AD5A-406C0D98D39A}"/>
</file>

<file path=customXml/itemProps2.xml><?xml version="1.0" encoding="utf-8"?>
<ds:datastoreItem xmlns:ds="http://schemas.openxmlformats.org/officeDocument/2006/customXml" ds:itemID="{B396AD25-5D64-4A03-8559-73FAD734C010}">
  <ds:schemaRefs>
    <ds:schemaRef ds:uri="http://schemas.microsoft.com/sharepoint/v3/contenttype/forms"/>
  </ds:schemaRefs>
</ds:datastoreItem>
</file>

<file path=customXml/itemProps3.xml><?xml version="1.0" encoding="utf-8"?>
<ds:datastoreItem xmlns:ds="http://schemas.openxmlformats.org/officeDocument/2006/customXml" ds:itemID="{47488507-EFC7-4406-B486-A3E849A11598}">
  <ds:schemaRefs>
    <ds:schemaRef ds:uri="http://schemas.microsoft.com/office/2006/metadata/properties"/>
    <ds:schemaRef ds:uri="http://schemas.microsoft.com/office/infopath/2007/PartnerControls"/>
    <ds:schemaRef ds:uri="fb85b12d-9ea0-4af7-b89e-54842e89140c"/>
    <ds:schemaRef ds:uri="9e79c3b1-452c-4fb6-ac46-d68c59ca64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Getting Started</vt:lpstr>
      <vt:lpstr>SPRS Worksheet</vt:lpstr>
      <vt:lpstr>Summary Status</vt:lpstr>
      <vt:lpstr>SP 800-171Rev2</vt:lpstr>
      <vt:lpstr>Validation</vt:lpstr>
      <vt:lpstr>BaseScore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Tom Conkle</cp:lastModifiedBy>
  <dcterms:created xsi:type="dcterms:W3CDTF">2021-03-16T20:52:22Z</dcterms:created>
  <dcterms:modified xsi:type="dcterms:W3CDTF">2024-06-11T11:54:15Z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y fmtid="{D5CDD505-2E9C-101B-9397-08002B2CF9AE}" pid="3" name="MediaServiceImageTags">
    <vt:lpwstr/>
  </property>
</Properties>
</file>