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22940" yWindow="1280" windowWidth="17420" windowHeight="16060" tabRatio="500" firstSheet="18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 or FeS90+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<sst xmlns="http://schemas.openxmlformats.org/spreadsheetml/2006/main" count="330" uniqueCount="86">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</sst>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0" fillId="5" borderId="0" xfId="0" applyFont="1" applyFill="1" applyAlignment="1"/>
    <xf numFmtId="2" fontId="4" fillId="2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3" borderId="0" xfId="0" applyNumberFormat="1" applyFont="1" applyFill="1" applyAlignment="1">
      <alignment horizontal="right"/>
    </xf>
    <xf numFmtId="2" fontId="0" fillId="4" borderId="0" xfId="10" applyNumberFormat="1" applyFont="1" applyFill="1" applyAlignment="1"/>
    <xf numFmtId="165" fontId="0" fillId="5" borderId="0" xfId="9" applyNumberFormat="1" applyFont="1" applyFill="1"/>
    <xf numFmtId="165" fontId="4" fillId="5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0" fontId="4" fillId="0" borderId="0" xfId="0" applyFont="1" applyAlignment="1">
      <alignment horizontal="right"/>
    </xf>
    <xf numFmtId="2" fontId="0" fillId="5" borderId="0" xfId="0" applyNumberFormat="1" applyFill="1" applyBorder="1"/>
    <xf numFmtId="168" fontId="0" fillId="0" borderId="0" xfId="0" applyNumberFormat="1" applyFont="1" applyAlignment="1">
      <alignment horizontal="right"/>
    </xf>
    <xf numFmtId="0" fontId="0" fillId="7" borderId="0" xfId="0" applyFont="1" applyFill="1" applyAlignment="1"/>
  </cellXfs>
  <cellStyles count="5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697514.70328768063</v>
      </c>
    </row>
    <row r="3" spans="1:2" ht="15.75" customHeight="1" x14ac:dyDescent="0.15">
      <c r="A3" s="5" t="s">
        <v>8</v>
      </c>
      <c r="B3" s="27">
        <v>191171.4146327081</v>
      </c>
    </row>
    <row r="4" spans="1:2" ht="15.75" customHeight="1" x14ac:dyDescent="0.15">
      <c r="A4" s="5" t="s">
        <v>9</v>
      </c>
      <c r="B4" s="28">
        <v>224776.7634316069</v>
      </c>
    </row>
    <row r="5" spans="1:2" ht="15.75" customHeight="1" x14ac:dyDescent="0.15">
      <c r="A5" s="5" t="s">
        <v>71</v>
      </c>
      <c r="B5" s="30">
        <v>1</v>
      </c>
    </row>
    <row r="6" spans="1:2" ht="15.75" customHeight="1" x14ac:dyDescent="0.15">
      <c r="A6" s="5" t="s">
        <v>70</v>
      </c>
      <c r="B6" s="29">
        <v>0.04</v>
      </c>
    </row>
    <row r="7" spans="1:2" ht="15.75" customHeight="1" x14ac:dyDescent="0.15">
      <c r="A7" s="5" t="s">
        <v>72</v>
      </c>
      <c r="B7" s="3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8" sqref="A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82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83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84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85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81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194865.46299999999</v>
      </c>
    </row>
    <row r="3" spans="1:2" ht="15.75" customHeight="1" x14ac:dyDescent="0.15">
      <c r="A3" s="4">
        <v>2018</v>
      </c>
      <c r="B3" s="17">
        <v>198559.595</v>
      </c>
    </row>
    <row r="4" spans="1:2" ht="15.75" customHeight="1" x14ac:dyDescent="0.15">
      <c r="A4" s="4">
        <v>2019</v>
      </c>
      <c r="B4" s="17">
        <v>203177.26</v>
      </c>
    </row>
    <row r="5" spans="1:2" ht="15.75" customHeight="1" x14ac:dyDescent="0.15">
      <c r="A5" s="4">
        <v>2020</v>
      </c>
      <c r="B5" s="17">
        <v>206871.39199999999</v>
      </c>
    </row>
    <row r="6" spans="1:2" ht="15.75" customHeight="1" x14ac:dyDescent="0.15">
      <c r="A6" s="4">
        <v>2021</v>
      </c>
      <c r="B6" s="17">
        <v>210565.524</v>
      </c>
    </row>
    <row r="7" spans="1:2" ht="15.75" customHeight="1" x14ac:dyDescent="0.15">
      <c r="A7" s="4">
        <v>2022</v>
      </c>
      <c r="B7" s="17">
        <v>215183.18899999998</v>
      </c>
    </row>
    <row r="8" spans="1:2" ht="15.75" customHeight="1" x14ac:dyDescent="0.15">
      <c r="A8" s="4">
        <v>2023</v>
      </c>
      <c r="B8" s="17">
        <v>219800.85399999999</v>
      </c>
    </row>
    <row r="9" spans="1:2" ht="15.75" customHeight="1" x14ac:dyDescent="0.15">
      <c r="A9" s="4">
        <v>2024</v>
      </c>
      <c r="B9" s="17">
        <v>223494.986</v>
      </c>
    </row>
    <row r="10" spans="1:2" ht="15.75" customHeight="1" x14ac:dyDescent="0.15">
      <c r="A10" s="4">
        <v>2025</v>
      </c>
      <c r="B10" s="17">
        <v>229036.18400000001</v>
      </c>
    </row>
    <row r="11" spans="1:2" ht="15.75" customHeight="1" x14ac:dyDescent="0.15">
      <c r="A11" s="4">
        <v>2026</v>
      </c>
      <c r="B11" s="17">
        <v>233653.84899999999</v>
      </c>
    </row>
    <row r="12" spans="1:2" ht="15.75" customHeight="1" x14ac:dyDescent="0.15">
      <c r="A12" s="4">
        <v>2027</v>
      </c>
      <c r="B12" s="17">
        <v>238271.514</v>
      </c>
    </row>
    <row r="13" spans="1:2" ht="15.75" customHeight="1" x14ac:dyDescent="0.15">
      <c r="A13" s="4">
        <v>2028</v>
      </c>
      <c r="B13" s="17">
        <v>242889.179</v>
      </c>
    </row>
    <row r="14" spans="1:2" ht="15.75" customHeight="1" x14ac:dyDescent="0.15">
      <c r="A14" s="4">
        <v>2029</v>
      </c>
      <c r="B14" s="17">
        <v>248430.37700000001</v>
      </c>
    </row>
    <row r="15" spans="1:2" ht="15.75" customHeight="1" x14ac:dyDescent="0.15">
      <c r="A15" s="4">
        <v>2030</v>
      </c>
      <c r="B15" s="17">
        <v>253048.04199999999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0.84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0.84099999999999997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0.42599999999999999</v>
      </c>
      <c r="E8" s="5"/>
      <c r="F8" s="5"/>
      <c r="G8" s="5"/>
    </row>
    <row r="9" spans="1:7" ht="15.75" customHeight="1" x14ac:dyDescent="0.15">
      <c r="A9" s="5" t="s">
        <v>81</v>
      </c>
      <c r="B9" s="20">
        <v>0</v>
      </c>
      <c r="C9" s="37">
        <v>0.95</v>
      </c>
      <c r="D9" s="20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0.04</v>
      </c>
      <c r="E4" s="4">
        <f>demographics!$B$6</f>
        <v>0.04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0.04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0.04</v>
      </c>
      <c r="D3" s="15">
        <f>demographics!$B$5 * 'Interventions target population'!$G$6</f>
        <v>0.04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32">
        <v>35</v>
      </c>
      <c r="B2" s="32">
        <v>60</v>
      </c>
      <c r="C2" s="32">
        <v>85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6" sqref="C16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22">
        <f>(1-_xlfn.NORM.DIST(_xlfn.NORM.INV(SUM(C4:C5)/100, 0, 1) + 1, 0, 1, TRUE)) * 100</f>
        <v>72.083119658686982</v>
      </c>
      <c r="D2" s="22">
        <f t="shared" ref="D2:G2" si="0">(1-_xlfn.NORM.DIST(_xlfn.NORM.INV(SUM(D4:D5)/100, 0, 1) + 1, 0, 1, TRUE)) * 100</f>
        <v>72.083119658686982</v>
      </c>
      <c r="E2" s="22">
        <f t="shared" si="0"/>
        <v>65.103841376335083</v>
      </c>
      <c r="F2" s="22">
        <f t="shared" si="0"/>
        <v>49.535137460856568</v>
      </c>
      <c r="G2" s="22">
        <f t="shared" si="0"/>
        <v>48.63246262119435</v>
      </c>
    </row>
    <row r="3" spans="1:7" ht="15.75" customHeight="1" x14ac:dyDescent="0.15">
      <c r="B3" s="5" t="s">
        <v>29</v>
      </c>
      <c r="C3" s="22">
        <f xml:space="preserve"> _xlfn.NORM.DIST(_xlfn.NORM.INV(SUM(C4:C5)/100,0,1)+1, 0, 1, TRUE)*100 - _xlfn.SUM(C4:C5)</f>
        <v>22.272112899452555</v>
      </c>
      <c r="D3" s="22">
        <f t="shared" ref="D3:G3" si="1" xml:space="preserve"> _xlfn.NORM.DIST(_xlfn.NORM.INV(SUM(D4:D5)/100,0,1)+1, 0, 1, TRUE)*100 - _xlfn.SUM(D4:D5)</f>
        <v>22.272112899452555</v>
      </c>
      <c r="E3" s="22">
        <f t="shared" si="1"/>
        <v>26.6412167631998</v>
      </c>
      <c r="F3" s="22">
        <f t="shared" si="1"/>
        <v>34.315734632166688</v>
      </c>
      <c r="G3" s="22">
        <f t="shared" si="1"/>
        <v>34.658176913689374</v>
      </c>
    </row>
    <row r="4" spans="1:7" ht="15.75" customHeight="1" x14ac:dyDescent="0.15">
      <c r="B4" s="5" t="s">
        <v>32</v>
      </c>
      <c r="C4" s="35">
        <v>4.1507503478433723</v>
      </c>
      <c r="D4" s="35">
        <v>4.1507503478433723</v>
      </c>
      <c r="E4" s="35">
        <v>6.3874204929437486</v>
      </c>
      <c r="F4" s="35">
        <v>11.829469787318626</v>
      </c>
      <c r="G4" s="35">
        <v>12.347480123235938</v>
      </c>
    </row>
    <row r="5" spans="1:7" ht="15.75" customHeight="1" x14ac:dyDescent="0.15">
      <c r="B5" s="5" t="s">
        <v>33</v>
      </c>
      <c r="C5" s="35">
        <v>1.4940170940170938</v>
      </c>
      <c r="D5" s="35">
        <v>1.4940170940170938</v>
      </c>
      <c r="E5" s="35">
        <v>1.8675213675213673</v>
      </c>
      <c r="F5" s="35">
        <v>4.3196581196581194</v>
      </c>
      <c r="G5" s="35">
        <v>4.361880341880342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24">
        <v>49.96078431372549</v>
      </c>
      <c r="D10" s="25">
        <v>30.309542483660135</v>
      </c>
      <c r="E10" s="24">
        <v>0.89215686274509798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24">
        <v>15.513725490196078</v>
      </c>
      <c r="D11" s="25">
        <v>32.174117647058821</v>
      </c>
      <c r="E11" s="24">
        <v>5.4803921568627452</v>
      </c>
      <c r="F11" s="7">
        <v>0.16862745098039214</v>
      </c>
      <c r="G11" s="7">
        <v>0</v>
      </c>
    </row>
    <row r="12" spans="1:7" ht="15.75" customHeight="1" x14ac:dyDescent="0.15">
      <c r="B12" s="5" t="s">
        <v>47</v>
      </c>
      <c r="C12" s="24">
        <v>6.068933539412674</v>
      </c>
      <c r="D12" s="26">
        <v>29.2982998454405</v>
      </c>
      <c r="E12" s="24">
        <v>93.587712519319936</v>
      </c>
      <c r="F12" s="7">
        <v>75.443122102009269</v>
      </c>
      <c r="G12" s="7">
        <v>0</v>
      </c>
    </row>
    <row r="13" spans="1:7" ht="15.75" customHeight="1" x14ac:dyDescent="0.15">
      <c r="B13" s="5" t="s">
        <v>48</v>
      </c>
      <c r="C13" s="24">
        <v>28.456556656665771</v>
      </c>
      <c r="D13" s="26">
        <v>8.2180400238405404</v>
      </c>
      <c r="E13" s="24">
        <v>3.9738461072220677E-2</v>
      </c>
      <c r="F13" s="7">
        <v>24.388250447010339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3">
        <v>7.8093023255813958E-3</v>
      </c>
      <c r="B2" s="33">
        <v>4.078662790697675E-2</v>
      </c>
      <c r="C2" s="33">
        <v>6.7694767441860468E-2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6">
        <v>2.305505084745763</v>
      </c>
      <c r="C2" s="36">
        <v>2.305505084745763</v>
      </c>
      <c r="D2" s="36">
        <v>7.8171796610169499</v>
      </c>
      <c r="E2" s="36">
        <v>7.5290237288135602</v>
      </c>
      <c r="F2" s="36">
        <v>2.6297288135593222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2017-11-03T00:46:17Z</dcterms:modified>
</cp:coreProperties>
</file>