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13120" yWindow="460" windowWidth="16680" windowHeight="1606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
Regional N/A, calculated from DHS wealth quintiles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<sst xmlns="http://schemas.openxmlformats.org/spreadsheetml/2006/main" count="330" uniqueCount="86">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</sst>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6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10" fontId="4" fillId="0" borderId="0" xfId="0" applyNumberFormat="1" applyFont="1" applyAlignment="1"/>
    <xf numFmtId="2" fontId="5" fillId="0" borderId="0" xfId="0" applyNumberFormat="1" applyFont="1" applyAlignment="1">
      <alignment horizontal="right"/>
    </xf>
    <xf numFmtId="0" fontId="4" fillId="0" borderId="0" xfId="0" applyFo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4" fontId="4" fillId="0" borderId="0" xfId="0" applyNumberFormat="1" applyFont="1" applyAlignment="1"/>
    <xf numFmtId="4" fontId="4" fillId="0" borderId="0" xfId="0" applyNumberFormat="1" applyFont="1"/>
    <xf numFmtId="165" fontId="13" fillId="0" borderId="0" xfId="9" applyNumberFormat="1" applyFont="1"/>
    <xf numFmtId="165" fontId="0" fillId="0" borderId="0" xfId="9" applyNumberFormat="1" applyFont="1"/>
    <xf numFmtId="0" fontId="4" fillId="0" borderId="0" xfId="0" applyNumberFormat="1" applyFont="1" applyAlignment="1"/>
    <xf numFmtId="4" fontId="4" fillId="0" borderId="0" xfId="0" applyNumberFormat="1" applyFont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0" fillId="3" borderId="0" xfId="0" applyFont="1" applyFill="1" applyAlignment="1"/>
    <xf numFmtId="2" fontId="5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5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5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7" fontId="0" fillId="0" borderId="0" xfId="0" applyNumberFormat="1"/>
    <xf numFmtId="0" fontId="1" fillId="0" borderId="0" xfId="0" applyFo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4" fillId="5" borderId="0" xfId="0" applyFont="1" applyFill="1" applyAlignment="1"/>
  </cellXfs>
  <cellStyles count="6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49368.237124271218</v>
      </c>
    </row>
    <row r="3" spans="1:2" ht="15.75" customHeight="1" x14ac:dyDescent="0.15">
      <c r="A3" s="5" t="s">
        <v>8</v>
      </c>
      <c r="B3" s="24">
        <v>14799.960993422828</v>
      </c>
    </row>
    <row r="4" spans="1:2" ht="15.75" customHeight="1" x14ac:dyDescent="0.15">
      <c r="A4" s="5" t="s">
        <v>9</v>
      </c>
      <c r="B4" s="25">
        <v>17401.593943357471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8.0089999999999995E-2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81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82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83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84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85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15085.867</v>
      </c>
    </row>
    <row r="3" spans="1:2" ht="15.75" customHeight="1" x14ac:dyDescent="0.15">
      <c r="A3" s="4">
        <v>2018</v>
      </c>
      <c r="B3" s="17">
        <v>15371.855</v>
      </c>
    </row>
    <row r="4" spans="1:2" ht="15.75" customHeight="1" x14ac:dyDescent="0.15">
      <c r="A4" s="4">
        <v>2019</v>
      </c>
      <c r="B4" s="17">
        <v>15729.34</v>
      </c>
    </row>
    <row r="5" spans="1:2" ht="15.75" customHeight="1" x14ac:dyDescent="0.15">
      <c r="A5" s="4">
        <v>2020</v>
      </c>
      <c r="B5" s="17">
        <v>16015.328</v>
      </c>
    </row>
    <row r="6" spans="1:2" ht="15.75" customHeight="1" x14ac:dyDescent="0.15">
      <c r="A6" s="4">
        <v>2021</v>
      </c>
      <c r="B6" s="17">
        <v>16301.316000000001</v>
      </c>
    </row>
    <row r="7" spans="1:2" ht="15.75" customHeight="1" x14ac:dyDescent="0.15">
      <c r="A7" s="4">
        <v>2022</v>
      </c>
      <c r="B7" s="17">
        <v>16658.800999999999</v>
      </c>
    </row>
    <row r="8" spans="1:2" ht="15.75" customHeight="1" x14ac:dyDescent="0.15">
      <c r="A8" s="4">
        <v>2023</v>
      </c>
      <c r="B8" s="17">
        <v>17016.286</v>
      </c>
    </row>
    <row r="9" spans="1:2" ht="15.75" customHeight="1" x14ac:dyDescent="0.15">
      <c r="A9" s="4">
        <v>2024</v>
      </c>
      <c r="B9" s="17">
        <v>17302.274000000001</v>
      </c>
    </row>
    <row r="10" spans="1:2" ht="15.75" customHeight="1" x14ac:dyDescent="0.15">
      <c r="A10" s="4">
        <v>2025</v>
      </c>
      <c r="B10" s="17">
        <v>17731.256000000001</v>
      </c>
    </row>
    <row r="11" spans="1:2" ht="15.75" customHeight="1" x14ac:dyDescent="0.15">
      <c r="A11" s="4">
        <v>2026</v>
      </c>
      <c r="B11" s="17">
        <v>18088.741000000002</v>
      </c>
    </row>
    <row r="12" spans="1:2" ht="15.75" customHeight="1" x14ac:dyDescent="0.15">
      <c r="A12" s="4">
        <v>2027</v>
      </c>
      <c r="B12" s="17">
        <v>18446.225999999999</v>
      </c>
    </row>
    <row r="13" spans="1:2" ht="15.75" customHeight="1" x14ac:dyDescent="0.15">
      <c r="A13" s="4">
        <v>2028</v>
      </c>
      <c r="B13" s="17">
        <v>18803.710999999999</v>
      </c>
    </row>
    <row r="14" spans="1:2" ht="15.75" customHeight="1" x14ac:dyDescent="0.15">
      <c r="A14" s="4">
        <v>2029</v>
      </c>
      <c r="B14" s="17">
        <v>19232.692999999999</v>
      </c>
    </row>
    <row r="15" spans="1:2" ht="15.75" customHeight="1" x14ac:dyDescent="0.15">
      <c r="A15" s="4">
        <v>2030</v>
      </c>
      <c r="B15" s="17">
        <v>19590.178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1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0.82699999999999996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0.28999999999999998</v>
      </c>
      <c r="E8" s="5"/>
      <c r="F8" s="5"/>
      <c r="G8" s="5"/>
    </row>
    <row r="9" spans="1:7" ht="15.75" customHeight="1" x14ac:dyDescent="0.15">
      <c r="A9" s="5" t="s">
        <v>85</v>
      </c>
      <c r="B9" s="37">
        <v>0</v>
      </c>
      <c r="C9" s="36">
        <v>0.95</v>
      </c>
      <c r="D9" s="37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8.0089999999999995E-2</v>
      </c>
      <c r="E4" s="4">
        <f>demographics!$B$6</f>
        <v>8.0089999999999995E-2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8.0089999999999995E-2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8.0089999999999995E-2</v>
      </c>
      <c r="D3" s="15">
        <f>demographics!$B$5 * 'Interventions target population'!$G$6</f>
        <v>8.0089999999999995E-2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30">
        <v>19</v>
      </c>
      <c r="B2" s="30">
        <v>37</v>
      </c>
      <c r="C2" s="30">
        <v>54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20" sqref="G20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54.686114351965301</v>
      </c>
      <c r="D2" s="35">
        <f t="shared" ref="D2:G2" si="0">(1-_xlfn.NORM.DIST(_xlfn.NORM.INV(SUM(D4:D5)/100, 0, 1) + 1, 0, 1, TRUE)) * 100</f>
        <v>54.686114351965301</v>
      </c>
      <c r="E2" s="35">
        <f t="shared" si="0"/>
        <v>44.733813728572215</v>
      </c>
      <c r="F2" s="35">
        <f t="shared" si="0"/>
        <v>24.600706445744681</v>
      </c>
      <c r="G2" s="35">
        <f t="shared" si="0"/>
        <v>23.533920569608156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32.129874020127716</v>
      </c>
      <c r="D3" s="35">
        <f t="shared" ref="D3:G3" si="1" xml:space="preserve"> _xlfn.NORM.DIST(_xlfn.NORM.INV(SUM(D4:D5)/100,0,1)+1, 0, 1, TRUE)*100 - _xlfn.SUM(D4:D5)</f>
        <v>32.129874020127716</v>
      </c>
      <c r="E3" s="35">
        <f t="shared" si="1"/>
        <v>35.985808364451032</v>
      </c>
      <c r="F3" s="35">
        <f t="shared" si="1"/>
        <v>37.681124949604154</v>
      </c>
      <c r="G3" s="35">
        <f t="shared" si="1"/>
        <v>37.439422453647659</v>
      </c>
    </row>
    <row r="4" spans="1:7" ht="15.75" customHeight="1" x14ac:dyDescent="0.15">
      <c r="B4" s="5" t="s">
        <v>32</v>
      </c>
      <c r="C4" s="31">
        <v>8.8985415424368934</v>
      </c>
      <c r="D4" s="31">
        <v>8.8985415424368934</v>
      </c>
      <c r="E4" s="31">
        <v>13.923540300139143</v>
      </c>
      <c r="F4" s="31">
        <v>25.327570314052878</v>
      </c>
      <c r="G4" s="31">
        <v>26.514947575034785</v>
      </c>
    </row>
    <row r="5" spans="1:7" ht="15.75" customHeight="1" x14ac:dyDescent="0.15">
      <c r="B5" s="5" t="s">
        <v>33</v>
      </c>
      <c r="C5" s="31">
        <v>4.2854700854700853</v>
      </c>
      <c r="D5" s="31">
        <v>4.2854700854700853</v>
      </c>
      <c r="E5" s="31">
        <v>5.3568376068376073</v>
      </c>
      <c r="F5" s="31">
        <v>12.390598290598291</v>
      </c>
      <c r="G5" s="31">
        <v>12.5117094017094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29.647058823529409</v>
      </c>
      <c r="D10" s="31">
        <v>17.985882352941179</v>
      </c>
      <c r="E10" s="31">
        <v>0.52941176470588236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24.172549019607846</v>
      </c>
      <c r="D11" s="31">
        <v>50.131764705882361</v>
      </c>
      <c r="E11" s="31">
        <v>8.5392156862745114</v>
      </c>
      <c r="F11" s="31">
        <v>0.2627450980392157</v>
      </c>
      <c r="G11" s="7">
        <v>0</v>
      </c>
    </row>
    <row r="12" spans="1:7" ht="15.75" customHeight="1" x14ac:dyDescent="0.15">
      <c r="B12" s="5" t="s">
        <v>47</v>
      </c>
      <c r="C12" s="31">
        <v>4.7870170015455953</v>
      </c>
      <c r="D12" s="31">
        <v>23.109737248840805</v>
      </c>
      <c r="E12" s="31">
        <v>77.211282843894907</v>
      </c>
      <c r="F12" s="31">
        <v>59.507573415765066</v>
      </c>
      <c r="G12" s="7">
        <v>0</v>
      </c>
    </row>
    <row r="13" spans="1:7" ht="15.75" customHeight="1" x14ac:dyDescent="0.15">
      <c r="B13" s="5" t="s">
        <v>48</v>
      </c>
      <c r="C13" s="31">
        <v>41.393375155317152</v>
      </c>
      <c r="D13" s="31">
        <f>100-D10-D11-D12</f>
        <v>8.7726156923356591</v>
      </c>
      <c r="E13" s="31">
        <f>100-E12-E11-E10</f>
        <v>13.7200897051247</v>
      </c>
      <c r="F13" s="31">
        <f>100-F12-F11-F10</f>
        <v>40.229681486195716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5" sqref="A5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29">
        <v>1.8239534883720935E-2</v>
      </c>
      <c r="B2" s="29">
        <v>9.5261918604651191E-2</v>
      </c>
      <c r="C2" s="29">
        <v>0.15810901162790703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1.8353033898305082</v>
      </c>
      <c r="C2" s="34">
        <v>1.8353033898305082</v>
      </c>
      <c r="D2" s="34">
        <v>6.2228864406779651</v>
      </c>
      <c r="E2" s="34">
        <v>5.9934991525423724</v>
      </c>
      <c r="F2" s="34">
        <v>2.093402542372881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2017-11-03T00:48:29Z</dcterms:modified>
</cp:coreProperties>
</file>