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8020" yWindow="460" windowWidth="1758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<sst xmlns="http://schemas.openxmlformats.org/spreadsheetml/2006/main" count="330" uniqueCount="86">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</sst>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253880.56150200692</v>
      </c>
    </row>
    <row r="3" spans="1:2" ht="15.75" customHeight="1" x14ac:dyDescent="0.15">
      <c r="A3" s="5" t="s">
        <v>8</v>
      </c>
      <c r="B3" s="24">
        <v>24854.032932820672</v>
      </c>
    </row>
    <row r="4" spans="1:2" ht="15.75" customHeight="1" x14ac:dyDescent="0.15">
      <c r="A4" s="5" t="s">
        <v>9</v>
      </c>
      <c r="B4" s="25">
        <v>29223.035732593096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0.17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5" sqref="B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25334.347999999998</v>
      </c>
    </row>
    <row r="3" spans="1:2" ht="15.75" customHeight="1" x14ac:dyDescent="0.15">
      <c r="A3" s="4">
        <v>2018</v>
      </c>
      <c r="B3" s="17">
        <v>25814.62</v>
      </c>
    </row>
    <row r="4" spans="1:2" ht="15.75" customHeight="1" x14ac:dyDescent="0.15">
      <c r="A4" s="4">
        <v>2019</v>
      </c>
      <c r="B4" s="17">
        <v>26414.959999999999</v>
      </c>
    </row>
    <row r="5" spans="1:2" ht="15.75" customHeight="1" x14ac:dyDescent="0.15">
      <c r="A5" s="4">
        <v>2020</v>
      </c>
      <c r="B5" s="17">
        <v>26895.232</v>
      </c>
    </row>
    <row r="6" spans="1:2" ht="15.75" customHeight="1" x14ac:dyDescent="0.15">
      <c r="A6" s="4">
        <v>2021</v>
      </c>
      <c r="B6" s="17">
        <v>27375.504000000001</v>
      </c>
    </row>
    <row r="7" spans="1:2" ht="15.75" customHeight="1" x14ac:dyDescent="0.15">
      <c r="A7" s="4">
        <v>2022</v>
      </c>
      <c r="B7" s="17">
        <v>27975.844000000001</v>
      </c>
    </row>
    <row r="8" spans="1:2" ht="15.75" customHeight="1" x14ac:dyDescent="0.15">
      <c r="A8" s="4">
        <v>2023</v>
      </c>
      <c r="B8" s="17">
        <v>28576.184000000001</v>
      </c>
    </row>
    <row r="9" spans="1:2" ht="15.75" customHeight="1" x14ac:dyDescent="0.15">
      <c r="A9" s="4">
        <v>2024</v>
      </c>
      <c r="B9" s="17">
        <v>29056.455999999998</v>
      </c>
    </row>
    <row r="10" spans="1:2" ht="15.75" customHeight="1" x14ac:dyDescent="0.15">
      <c r="A10" s="4">
        <v>2025</v>
      </c>
      <c r="B10" s="17">
        <v>29776.863999999998</v>
      </c>
    </row>
    <row r="11" spans="1:2" ht="15.75" customHeight="1" x14ac:dyDescent="0.15">
      <c r="A11" s="4">
        <v>2026</v>
      </c>
      <c r="B11" s="17">
        <v>30377.203999999998</v>
      </c>
    </row>
    <row r="12" spans="1:2" ht="15.75" customHeight="1" x14ac:dyDescent="0.15">
      <c r="A12" s="4">
        <v>2027</v>
      </c>
      <c r="B12" s="17">
        <v>30977.543999999998</v>
      </c>
    </row>
    <row r="13" spans="1:2" ht="15.75" customHeight="1" x14ac:dyDescent="0.15">
      <c r="A13" s="4">
        <v>2028</v>
      </c>
      <c r="B13" s="17">
        <v>31577.883999999998</v>
      </c>
    </row>
    <row r="14" spans="1:2" ht="15.75" customHeight="1" x14ac:dyDescent="0.15">
      <c r="A14" s="4">
        <v>2029</v>
      </c>
      <c r="B14" s="17">
        <v>32298.291999999998</v>
      </c>
    </row>
    <row r="15" spans="1:2" ht="15.75" customHeight="1" x14ac:dyDescent="0.15">
      <c r="A15" s="4">
        <v>2030</v>
      </c>
      <c r="B15" s="17">
        <v>32898.631999999998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2.5999999999999999E-3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2.3999999999999998E-3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0.85299999999999998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0.44</v>
      </c>
      <c r="E8" s="5"/>
      <c r="F8" s="5"/>
      <c r="G8" s="5"/>
    </row>
    <row r="9" spans="1:7" ht="15.75" customHeight="1" x14ac:dyDescent="0.15">
      <c r="A9" s="5" t="s">
        <v>85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0.17</v>
      </c>
      <c r="E4" s="4">
        <f>demographics!$B$6</f>
        <v>0.17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0.17</v>
      </c>
      <c r="D3" s="15">
        <f>demographics!$B$5 * 'Interventions target population'!$G$6</f>
        <v>0.17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23</v>
      </c>
      <c r="B2" s="29">
        <v>38</v>
      </c>
      <c r="C2" s="29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4" sqref="E2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58.524095926883611</v>
      </c>
      <c r="D2" s="35">
        <f t="shared" ref="D2:G2" si="0">(1-_xlfn.NORM.DIST(_xlfn.NORM.INV(SUM(D4:D5)/100, 0, 1) + 1, 0, 1, TRUE)) * 100</f>
        <v>58.528613859099544</v>
      </c>
      <c r="E2" s="35">
        <f t="shared" si="0"/>
        <v>49.13355035394801</v>
      </c>
      <c r="F2" s="35">
        <f t="shared" si="0"/>
        <v>29.651363959267041</v>
      </c>
      <c r="G2" s="35">
        <f t="shared" si="0"/>
        <v>28.592722343322595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30.263694770790806</v>
      </c>
      <c r="D3" s="35">
        <f t="shared" ref="D3:G3" si="1" xml:space="preserve"> _xlfn.NORM.DIST(_xlfn.NORM.INV(SUM(D4:D5)/100,0,1)+1, 0, 1, TRUE)*100 - _xlfn.SUM(D4:D5)</f>
        <v>30.261386140900456</v>
      </c>
      <c r="E3" s="35">
        <f t="shared" si="1"/>
        <v>34.4696473204706</v>
      </c>
      <c r="F3" s="35">
        <f t="shared" si="1"/>
        <v>38.271601157012022</v>
      </c>
      <c r="G3" s="35">
        <f t="shared" si="1"/>
        <v>38.217452075282061</v>
      </c>
    </row>
    <row r="4" spans="1:7" ht="15.75" customHeight="1" x14ac:dyDescent="0.15">
      <c r="B4" s="5" t="s">
        <v>32</v>
      </c>
      <c r="C4" s="32">
        <v>6.7694742595905382</v>
      </c>
      <c r="D4" s="35">
        <v>6.77</v>
      </c>
      <c r="E4" s="32">
        <v>10.84338352216259</v>
      </c>
      <c r="F4" s="32">
        <v>19.23173573842179</v>
      </c>
      <c r="G4" s="32">
        <v>20.218970880540649</v>
      </c>
    </row>
    <row r="5" spans="1:7" ht="15.75" customHeight="1" x14ac:dyDescent="0.15">
      <c r="B5" s="5" t="s">
        <v>33</v>
      </c>
      <c r="C5" s="32">
        <v>4.4427350427350429</v>
      </c>
      <c r="D5" s="35">
        <v>4.4400000000000004</v>
      </c>
      <c r="E5" s="32">
        <v>5.5534188034188041</v>
      </c>
      <c r="F5" s="32">
        <v>12.845299145299144</v>
      </c>
      <c r="G5" s="32">
        <v>12.9708547008547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80.156862745098-0.045</f>
        <v>80.111862745097994</v>
      </c>
      <c r="D10" s="32">
        <v>48.628496732026143</v>
      </c>
      <c r="E10" s="32">
        <v>1.4313725490196076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16.776470588235291</v>
      </c>
      <c r="D11" s="32">
        <v>34.792941176470592</v>
      </c>
      <c r="E11" s="32">
        <v>5.9264705882352953</v>
      </c>
      <c r="F11" s="32">
        <v>0.18235294117647061</v>
      </c>
      <c r="G11" s="7">
        <v>0</v>
      </c>
    </row>
    <row r="12" spans="1:7" ht="15.75" customHeight="1" x14ac:dyDescent="0.15">
      <c r="B12" s="5" t="s">
        <v>47</v>
      </c>
      <c r="C12" s="32">
        <v>3.1095826893353937</v>
      </c>
      <c r="D12" s="32">
        <v>16.542812982998459</v>
      </c>
      <c r="E12" s="32">
        <v>92.582148377125179</v>
      </c>
      <c r="F12" s="32">
        <v>79.677743431221003</v>
      </c>
      <c r="G12" s="7">
        <v>0</v>
      </c>
    </row>
    <row r="13" spans="1:7" ht="15.75" customHeight="1" x14ac:dyDescent="0.15">
      <c r="B13" s="5" t="s">
        <v>48</v>
      </c>
      <c r="C13" s="33">
        <f>100-C12-C11-C10</f>
        <v>2.0839773313241494E-3</v>
      </c>
      <c r="D13" s="32">
        <f>100-D10-D11-D12</f>
        <v>3.574910850480606E-2</v>
      </c>
      <c r="E13" s="32">
        <f>100-E12-E11-E10</f>
        <v>6.0008485619917895E-2</v>
      </c>
      <c r="F13" s="32">
        <f>100-F12-F11-F10</f>
        <v>20.139903627602525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1.5511627906976745E-2</v>
      </c>
      <c r="B2" s="30">
        <v>8.1014534883720943E-2</v>
      </c>
      <c r="C2" s="30">
        <v>0.13446220930232558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1.5471152542372881</v>
      </c>
      <c r="C2" s="36">
        <v>1.5471152542372881</v>
      </c>
      <c r="D2" s="36">
        <v>5.2457389830508481</v>
      </c>
      <c r="E2" s="36">
        <v>5.052371186440678</v>
      </c>
      <c r="F2" s="36">
        <v>1.7646864406779661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2017-11-03T00:50:03Z</dcterms:modified>
</cp:coreProperties>
</file>