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16660" yWindow="1400" windowWidth="20140" windowHeight="14260" tabRatio="500" firstSheet="16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<sst xmlns="http://schemas.openxmlformats.org/spreadsheetml/2006/main" count="330" uniqueCount="86">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</sst>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Fill="1" applyAlignment="1"/>
    <xf numFmtId="0" fontId="0" fillId="0" borderId="0" xfId="0" applyFont="1" applyFill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62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332178.90044136409</v>
      </c>
    </row>
    <row r="3" spans="1:2" ht="15.75" customHeight="1" x14ac:dyDescent="0.15">
      <c r="A3" s="5" t="s">
        <v>8</v>
      </c>
      <c r="B3" s="24">
        <v>64081.258879401757</v>
      </c>
    </row>
    <row r="4" spans="1:2" ht="15.75" customHeight="1" x14ac:dyDescent="0.15">
      <c r="A4" s="5" t="s">
        <v>9</v>
      </c>
      <c r="B4" s="25">
        <v>75345.877390763577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0" sqref="D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65319.481</v>
      </c>
    </row>
    <row r="3" spans="1:2" ht="15.75" customHeight="1" x14ac:dyDescent="0.15">
      <c r="A3" s="4">
        <v>2018</v>
      </c>
      <c r="B3" s="17">
        <v>66557.764999999999</v>
      </c>
    </row>
    <row r="4" spans="1:2" ht="15.75" customHeight="1" x14ac:dyDescent="0.15">
      <c r="A4" s="4">
        <v>2019</v>
      </c>
      <c r="B4" s="17">
        <v>68105.62000000001</v>
      </c>
    </row>
    <row r="5" spans="1:2" ht="15.75" customHeight="1" x14ac:dyDescent="0.15">
      <c r="A5" s="4">
        <v>2020</v>
      </c>
      <c r="B5" s="17">
        <v>69343.90400000001</v>
      </c>
    </row>
    <row r="6" spans="1:2" ht="15.75" customHeight="1" x14ac:dyDescent="0.15">
      <c r="A6" s="4">
        <v>2021</v>
      </c>
      <c r="B6" s="17">
        <v>70582.188000000009</v>
      </c>
    </row>
    <row r="7" spans="1:2" ht="15.75" customHeight="1" x14ac:dyDescent="0.15">
      <c r="A7" s="4">
        <v>2022</v>
      </c>
      <c r="B7" s="17">
        <v>72130.043000000005</v>
      </c>
    </row>
    <row r="8" spans="1:2" ht="15.75" customHeight="1" x14ac:dyDescent="0.15">
      <c r="A8" s="4">
        <v>2023</v>
      </c>
      <c r="B8" s="17">
        <v>73677.898000000001</v>
      </c>
    </row>
    <row r="9" spans="1:2" ht="15.75" customHeight="1" x14ac:dyDescent="0.15">
      <c r="A9" s="4">
        <v>2024</v>
      </c>
      <c r="B9" s="17">
        <v>74916.182000000001</v>
      </c>
    </row>
    <row r="10" spans="1:2" ht="15.75" customHeight="1" x14ac:dyDescent="0.15">
      <c r="A10" s="4">
        <v>2025</v>
      </c>
      <c r="B10" s="17">
        <v>76773.608000000007</v>
      </c>
    </row>
    <row r="11" spans="1:2" ht="15.75" customHeight="1" x14ac:dyDescent="0.15">
      <c r="A11" s="4">
        <v>2026</v>
      </c>
      <c r="B11" s="17">
        <v>78321.463000000003</v>
      </c>
    </row>
    <row r="12" spans="1:2" ht="15.75" customHeight="1" x14ac:dyDescent="0.15">
      <c r="A12" s="4">
        <v>2027</v>
      </c>
      <c r="B12" s="17">
        <v>79869.317999999999</v>
      </c>
    </row>
    <row r="13" spans="1:2" ht="15.75" customHeight="1" x14ac:dyDescent="0.15">
      <c r="A13" s="4">
        <v>2028</v>
      </c>
      <c r="B13" s="17">
        <v>81417.17300000001</v>
      </c>
    </row>
    <row r="14" spans="1:2" ht="15.75" customHeight="1" x14ac:dyDescent="0.15">
      <c r="A14" s="4">
        <v>2029</v>
      </c>
      <c r="B14" s="17">
        <v>83274.599000000002</v>
      </c>
    </row>
    <row r="15" spans="1:2" ht="15.75" customHeight="1" x14ac:dyDescent="0.15">
      <c r="A15" s="4">
        <v>2030</v>
      </c>
      <c r="B15" s="17">
        <v>84822.453999999998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0.83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0.83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0.84799999999999998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0.29099999999999998</v>
      </c>
      <c r="E8" s="5"/>
      <c r="F8" s="5"/>
      <c r="G8" s="5"/>
    </row>
    <row r="9" spans="1:7" ht="15.75" customHeight="1" x14ac:dyDescent="0.15">
      <c r="A9" s="5" t="s">
        <v>85</v>
      </c>
      <c r="B9" s="38">
        <v>0</v>
      </c>
      <c r="C9" s="37">
        <v>0.95</v>
      </c>
      <c r="D9" s="38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0.13</v>
      </c>
      <c r="E4" s="4">
        <f>demographics!$B$6</f>
        <v>0.13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0.13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0.13</v>
      </c>
      <c r="D3" s="15">
        <f>demographics!$B$5 * 'Interventions target population'!$G$6</f>
        <v>0.13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>
      <selection activeCell="D14" sqref="D14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29</v>
      </c>
      <c r="B2" s="29">
        <v>44</v>
      </c>
      <c r="C2" s="29">
        <v>66</v>
      </c>
    </row>
    <row r="3" spans="1:3" ht="15.75" customHeight="1" x14ac:dyDescent="0.15">
      <c r="A3" s="30"/>
      <c r="B3" s="30"/>
      <c r="C3" s="30"/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6" sqref="D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53.346524421568532</v>
      </c>
      <c r="D2" s="36">
        <f t="shared" ref="D2:G2" si="0">(1-_xlfn.NORM.DIST(_xlfn.NORM.INV(SUM(D4:D5)/100, 0, 1) + 1, 0, 1, TRUE)) * 100</f>
        <v>53.346524421568532</v>
      </c>
      <c r="E2" s="36">
        <f t="shared" si="0"/>
        <v>43.21197923344905</v>
      </c>
      <c r="F2" s="36">
        <f t="shared" si="0"/>
        <v>22.904820482173971</v>
      </c>
      <c r="G2" s="36">
        <f t="shared" si="0"/>
        <v>21.839457279977402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32.734870927268673</v>
      </c>
      <c r="D3" s="36">
        <f t="shared" ref="D3:G3" si="1" xml:space="preserve"> _xlfn.NORM.DIST(_xlfn.NORM.INV(SUM(D4:D5)/100,0,1)+1, 0, 1, TRUE)*100 - _xlfn.SUM(D4:D5)</f>
        <v>32.734870927268673</v>
      </c>
      <c r="E3" s="36">
        <f t="shared" si="1"/>
        <v>36.433369603760255</v>
      </c>
      <c r="F3" s="36">
        <f t="shared" si="1"/>
        <v>37.275412075965562</v>
      </c>
      <c r="G3" s="36">
        <f t="shared" si="1"/>
        <v>36.959379929324918</v>
      </c>
    </row>
    <row r="4" spans="1:7" ht="15.75" customHeight="1" x14ac:dyDescent="0.15">
      <c r="B4" s="5" t="s">
        <v>32</v>
      </c>
      <c r="C4" s="33">
        <v>9.0827072152653567</v>
      </c>
      <c r="D4" s="33">
        <v>9.0827072152653567</v>
      </c>
      <c r="E4" s="33">
        <v>14.309779367918903</v>
      </c>
      <c r="F4" s="33">
        <v>25.837716159809183</v>
      </c>
      <c r="G4" s="33">
        <v>27.082444841979726</v>
      </c>
    </row>
    <row r="5" spans="1:7" ht="15.75" customHeight="1" x14ac:dyDescent="0.15">
      <c r="B5" s="5" t="s">
        <v>33</v>
      </c>
      <c r="C5" s="33">
        <v>4.8358974358974356</v>
      </c>
      <c r="D5" s="33">
        <v>4.8358974358974356</v>
      </c>
      <c r="E5" s="33">
        <v>6.0448717948717947</v>
      </c>
      <c r="F5" s="33">
        <v>13.982051282051284</v>
      </c>
      <c r="G5" s="33">
        <v>14.118717948717949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82.901960784313715</v>
      </c>
      <c r="D10" s="33">
        <f>50.2938562091503-0.052</f>
        <v>50.241856209150299</v>
      </c>
      <c r="E10" s="33">
        <v>1.4803921568627447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3">
        <v>12.266666666666667</v>
      </c>
      <c r="D11" s="33">
        <v>25.44</v>
      </c>
      <c r="E11" s="33">
        <v>4.3333333333333339</v>
      </c>
      <c r="F11" s="33">
        <v>0.13333333333333336</v>
      </c>
      <c r="G11" s="7">
        <v>0</v>
      </c>
    </row>
    <row r="12" spans="1:7" ht="15.75" customHeight="1" x14ac:dyDescent="0.15">
      <c r="B12" s="5" t="s">
        <v>47</v>
      </c>
      <c r="C12" s="33">
        <v>4.8137557959814536</v>
      </c>
      <c r="D12" s="33">
        <v>24.31468315301391</v>
      </c>
      <c r="E12" s="33">
        <v>94.190664605873252</v>
      </c>
      <c r="F12" s="33">
        <v>76.000309119010808</v>
      </c>
      <c r="G12" s="7">
        <v>0</v>
      </c>
    </row>
    <row r="13" spans="1:7" ht="15.75" customHeight="1" x14ac:dyDescent="0.15">
      <c r="B13" s="5" t="s">
        <v>48</v>
      </c>
      <c r="C13" s="33">
        <v>1.7616753038163235E-2</v>
      </c>
      <c r="D13" s="33">
        <f>100-D10-D11-D12</f>
        <v>3.4606378357899814E-3</v>
      </c>
      <c r="E13" s="33">
        <f>100-E12-E11-E10</f>
        <v>-4.3900960693306068E-3</v>
      </c>
      <c r="F13" s="33">
        <f>100-F12-F11-F10</f>
        <v>23.866357547655859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1">
        <v>1.9255813953488372E-2</v>
      </c>
      <c r="B2" s="31">
        <v>0.10056976744186048</v>
      </c>
      <c r="C2" s="31">
        <v>0.16691860465116282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1.7291288135593221</v>
      </c>
      <c r="C2" s="35">
        <v>1.7291288135593221</v>
      </c>
      <c r="D2" s="35">
        <v>5.8628847457627122</v>
      </c>
      <c r="E2" s="35">
        <v>5.6467677966101695</v>
      </c>
      <c r="F2" s="35">
        <v>1.9722966101694916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2017-11-03T00:51:21Z</dcterms:modified>
</cp:coreProperties>
</file>