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6340" yWindow="460" windowWidth="19260" windowHeight="14260" tabRatio="500" firstSheet="16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C10" i="5"/>
  <c r="C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<sst xmlns="http://schemas.openxmlformats.org/spreadsheetml/2006/main" count="330" uniqueCount="86">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</sst>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1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1" sqref="B31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557596.35875370691</v>
      </c>
    </row>
    <row r="3" spans="1:2" ht="15.75" customHeight="1" x14ac:dyDescent="0.15">
      <c r="A3" s="5" t="s">
        <v>8</v>
      </c>
      <c r="B3" s="24">
        <v>128164.39167976168</v>
      </c>
    </row>
    <row r="4" spans="1:2" ht="15.75" customHeight="1" x14ac:dyDescent="0.15">
      <c r="A4" s="5" t="s">
        <v>9</v>
      </c>
      <c r="B4" s="25">
        <v>150693.95811244202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0.32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7" sqref="A7:F10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81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82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83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84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F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85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26" sqref="E26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130641.072</v>
      </c>
    </row>
    <row r="3" spans="1:2" ht="15.75" customHeight="1" x14ac:dyDescent="0.15">
      <c r="A3" s="4">
        <v>2018</v>
      </c>
      <c r="B3" s="17">
        <v>133117.68</v>
      </c>
    </row>
    <row r="4" spans="1:2" ht="15.75" customHeight="1" x14ac:dyDescent="0.15">
      <c r="A4" s="4">
        <v>2019</v>
      </c>
      <c r="B4" s="17">
        <v>136213.44</v>
      </c>
    </row>
    <row r="5" spans="1:2" ht="15.75" customHeight="1" x14ac:dyDescent="0.15">
      <c r="A5" s="4">
        <v>2020</v>
      </c>
      <c r="B5" s="17">
        <v>138690.04799999998</v>
      </c>
    </row>
    <row r="6" spans="1:2" ht="15.75" customHeight="1" x14ac:dyDescent="0.15">
      <c r="A6" s="4">
        <v>2021</v>
      </c>
      <c r="B6" s="17">
        <v>141166.65599999999</v>
      </c>
    </row>
    <row r="7" spans="1:2" ht="15.75" customHeight="1" x14ac:dyDescent="0.15">
      <c r="A7" s="4">
        <v>2022</v>
      </c>
      <c r="B7" s="17">
        <v>144262.416</v>
      </c>
    </row>
    <row r="8" spans="1:2" ht="15.75" customHeight="1" x14ac:dyDescent="0.15">
      <c r="A8" s="4">
        <v>2023</v>
      </c>
      <c r="B8" s="17">
        <v>147358.17599999998</v>
      </c>
    </row>
    <row r="9" spans="1:2" ht="15.75" customHeight="1" x14ac:dyDescent="0.15">
      <c r="A9" s="4">
        <v>2024</v>
      </c>
      <c r="B9" s="17">
        <v>149834.78399999999</v>
      </c>
    </row>
    <row r="10" spans="1:2" ht="15.75" customHeight="1" x14ac:dyDescent="0.15">
      <c r="A10" s="4">
        <v>2025</v>
      </c>
      <c r="B10" s="17">
        <v>153549.696</v>
      </c>
    </row>
    <row r="11" spans="1:2" ht="15.75" customHeight="1" x14ac:dyDescent="0.15">
      <c r="A11" s="4">
        <v>2026</v>
      </c>
      <c r="B11" s="17">
        <v>156645.45600000001</v>
      </c>
    </row>
    <row r="12" spans="1:2" ht="15.75" customHeight="1" x14ac:dyDescent="0.15">
      <c r="A12" s="4">
        <v>2027</v>
      </c>
      <c r="B12" s="17">
        <v>159741.21599999999</v>
      </c>
    </row>
    <row r="13" spans="1:2" ht="15.75" customHeight="1" x14ac:dyDescent="0.15">
      <c r="A13" s="4">
        <v>2028</v>
      </c>
      <c r="B13" s="17">
        <v>162836.976</v>
      </c>
    </row>
    <row r="14" spans="1:2" ht="15.75" customHeight="1" x14ac:dyDescent="0.15">
      <c r="A14" s="4">
        <v>2029</v>
      </c>
      <c r="B14" s="17">
        <v>166551.88799999998</v>
      </c>
    </row>
    <row r="15" spans="1:2" ht="15.75" customHeight="1" x14ac:dyDescent="0.15">
      <c r="A15" s="4">
        <v>2030</v>
      </c>
      <c r="B15" s="17">
        <v>169647.64799999999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0.92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0.68799999999999994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0.8498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0.85499999999999998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0.33</v>
      </c>
      <c r="E8" s="5"/>
      <c r="F8" s="5"/>
      <c r="G8" s="5"/>
    </row>
    <row r="9" spans="1:7" ht="15.75" customHeight="1" x14ac:dyDescent="0.15">
      <c r="A9" s="5" t="s">
        <v>85</v>
      </c>
      <c r="B9" s="38">
        <v>0</v>
      </c>
      <c r="C9" s="37">
        <v>0.95</v>
      </c>
      <c r="D9" s="38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0.32</v>
      </c>
      <c r="E4" s="4">
        <f>demographics!$B$6</f>
        <v>0.32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0.32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0.32</v>
      </c>
      <c r="D3" s="15">
        <f>demographics!$B$5 * 'Interventions target population'!$G$6</f>
        <v>0.32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5" sqref="B5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40</v>
      </c>
      <c r="B2" s="29">
        <v>70</v>
      </c>
      <c r="C2" s="29">
        <v>95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6" sqref="C16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6">
        <f>(1-_xlfn.NORM.DIST(_xlfn.NORM.INV(SUM(C4:C5)/100, 0, 1) + 1, 0, 1, TRUE)) * 100</f>
        <v>52.18505448926247</v>
      </c>
      <c r="D2" s="36">
        <f t="shared" ref="D2:G2" si="0">(1-_xlfn.NORM.DIST(_xlfn.NORM.INV(SUM(D4:D5)/100, 0, 1) + 1, 0, 1, TRUE)) * 100</f>
        <v>52.18505448926247</v>
      </c>
      <c r="E2" s="36">
        <f t="shared" si="0"/>
        <v>41.898532695747214</v>
      </c>
      <c r="F2" s="36">
        <f t="shared" si="0"/>
        <v>21.463848942200681</v>
      </c>
      <c r="G2" s="36">
        <f t="shared" si="0"/>
        <v>20.401614183110063</v>
      </c>
    </row>
    <row r="3" spans="1:7" ht="15.75" customHeight="1" x14ac:dyDescent="0.15">
      <c r="B3" s="5" t="s">
        <v>29</v>
      </c>
      <c r="C3" s="36">
        <f xml:space="preserve"> _xlfn.NORM.DIST(_xlfn.NORM.INV(SUM(C4:C5)/100,0,1)+1, 0, 1, TRUE)*100 - _xlfn.SUM(C4:C5)</f>
        <v>33.239073417714266</v>
      </c>
      <c r="D3" s="36">
        <f t="shared" ref="D3:G3" si="1" xml:space="preserve"> _xlfn.NORM.DIST(_xlfn.NORM.INV(SUM(D4:D5)/100,0,1)+1, 0, 1, TRUE)*100 - _xlfn.SUM(D4:D5)</f>
        <v>33.239073417714266</v>
      </c>
      <c r="E3" s="36">
        <f t="shared" si="1"/>
        <v>36.78562428099697</v>
      </c>
      <c r="F3" s="36">
        <f t="shared" si="1"/>
        <v>36.836005708962098</v>
      </c>
      <c r="G3" s="36">
        <f t="shared" si="1"/>
        <v>36.45161256107599</v>
      </c>
    </row>
    <row r="4" spans="1:7" ht="15.75" customHeight="1" x14ac:dyDescent="0.15">
      <c r="B4" s="5" t="s">
        <v>32</v>
      </c>
      <c r="C4" s="32">
        <v>9.7792908964420633</v>
      </c>
      <c r="D4" s="32">
        <v>9.7792908964420633</v>
      </c>
      <c r="E4" s="32">
        <v>15.32011652752932</v>
      </c>
      <c r="F4" s="32">
        <v>27.831769280461149</v>
      </c>
      <c r="G4" s="32">
        <v>29.142841631882334</v>
      </c>
    </row>
    <row r="5" spans="1:7" ht="15.75" customHeight="1" x14ac:dyDescent="0.15">
      <c r="B5" s="5" t="s">
        <v>33</v>
      </c>
      <c r="C5" s="32">
        <v>4.7965811965811964</v>
      </c>
      <c r="D5" s="32">
        <v>4.7965811965811964</v>
      </c>
      <c r="E5" s="32">
        <v>5.9957264957264957</v>
      </c>
      <c r="F5" s="32">
        <v>13.868376068376067</v>
      </c>
      <c r="G5" s="32">
        <v>14.003931623931622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1">
        <f>93.3333333333333-0.025</f>
        <v>93.308333333333294</v>
      </c>
      <c r="D10" s="32">
        <v>56.622222222222227</v>
      </c>
      <c r="E10" s="32">
        <v>1.666666666666667</v>
      </c>
      <c r="F10" s="34">
        <v>0</v>
      </c>
      <c r="G10" s="7">
        <v>0</v>
      </c>
    </row>
    <row r="11" spans="1:7" ht="15.75" customHeight="1" x14ac:dyDescent="0.15">
      <c r="B11" s="5" t="s">
        <v>46</v>
      </c>
      <c r="C11" s="32">
        <v>2.164705882352941</v>
      </c>
      <c r="D11" s="32">
        <v>4.4894117647058831</v>
      </c>
      <c r="E11" s="32">
        <v>0.76470588235294135</v>
      </c>
      <c r="F11" s="32">
        <v>2.3529411764705885E-2</v>
      </c>
      <c r="G11" s="7">
        <v>0</v>
      </c>
    </row>
    <row r="12" spans="1:7" ht="15.75" customHeight="1" x14ac:dyDescent="0.15">
      <c r="B12" s="5" t="s">
        <v>47</v>
      </c>
      <c r="C12" s="32">
        <v>4.5268933539412677</v>
      </c>
      <c r="D12" s="32">
        <v>28.129829984544052</v>
      </c>
      <c r="E12" s="32">
        <v>93.983771251931998</v>
      </c>
      <c r="F12" s="32">
        <v>72.434312210200929</v>
      </c>
      <c r="G12" s="7">
        <v>0</v>
      </c>
    </row>
    <row r="13" spans="1:7" ht="15.75" customHeight="1" x14ac:dyDescent="0.15">
      <c r="B13" s="5" t="s">
        <v>48</v>
      </c>
      <c r="C13" s="33">
        <f>100-C12-C11-C10</f>
        <v>6.7430372496346536E-5</v>
      </c>
      <c r="D13" s="32">
        <f>100-D10-D11-D12</f>
        <v>10.758536028527836</v>
      </c>
      <c r="E13" s="32">
        <f>100-E12-E11-E10</f>
        <v>3.584856199048394</v>
      </c>
      <c r="F13" s="32">
        <f>100-F12-F11-F10</f>
        <v>27.542158378034365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23" sqref="E23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2.0165116279069771E-2</v>
      </c>
      <c r="B2" s="30">
        <v>0.10531889534883723</v>
      </c>
      <c r="C2" s="30">
        <v>0.17480087209302328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D12" sqref="D1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5">
        <v>2.1083237288135597</v>
      </c>
      <c r="C2" s="35">
        <v>2.1083237288135597</v>
      </c>
      <c r="D2" s="35">
        <v>7.1486050847457632</v>
      </c>
      <c r="E2" s="35">
        <v>6.8850940677966106</v>
      </c>
      <c r="F2" s="35">
        <v>2.4048177966101698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2017-11-03T00:52:15Z</dcterms:modified>
</cp:coreProperties>
</file>