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9980" yWindow="2400" windowWidth="1792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<sst xmlns="http://schemas.openxmlformats.org/spreadsheetml/2006/main" count="330" uniqueCount="86">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</sst>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661703.97866574163</v>
      </c>
    </row>
    <row r="3" spans="1:2" ht="15.75" customHeight="1" x14ac:dyDescent="0.15">
      <c r="A3" s="5" t="s">
        <v>8</v>
      </c>
      <c r="B3" s="24">
        <v>163970.09338864725</v>
      </c>
    </row>
    <row r="4" spans="1:2" ht="15.75" customHeight="1" x14ac:dyDescent="0.15">
      <c r="A4" s="5" t="s">
        <v>9</v>
      </c>
      <c r="B4" s="25">
        <v>192793.81785341739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167138.58599999998</v>
      </c>
    </row>
    <row r="3" spans="1:2" ht="15.75" customHeight="1" x14ac:dyDescent="0.15">
      <c r="A3" s="4">
        <v>2018</v>
      </c>
      <c r="B3" s="17">
        <v>170307.09</v>
      </c>
    </row>
    <row r="4" spans="1:2" ht="15.75" customHeight="1" x14ac:dyDescent="0.15">
      <c r="A4" s="4">
        <v>2019</v>
      </c>
      <c r="B4" s="17">
        <v>174267.72</v>
      </c>
    </row>
    <row r="5" spans="1:2" ht="15.75" customHeight="1" x14ac:dyDescent="0.15">
      <c r="A5" s="4">
        <v>2020</v>
      </c>
      <c r="B5" s="17">
        <v>177436.22399999999</v>
      </c>
    </row>
    <row r="6" spans="1:2" ht="15.75" customHeight="1" x14ac:dyDescent="0.15">
      <c r="A6" s="4">
        <v>2021</v>
      </c>
      <c r="B6" s="17">
        <v>180604.72799999997</v>
      </c>
    </row>
    <row r="7" spans="1:2" ht="15.75" customHeight="1" x14ac:dyDescent="0.15">
      <c r="A7" s="4">
        <v>2022</v>
      </c>
      <c r="B7" s="17">
        <v>184565.35799999998</v>
      </c>
    </row>
    <row r="8" spans="1:2" ht="15.75" customHeight="1" x14ac:dyDescent="0.15">
      <c r="A8" s="4">
        <v>2023</v>
      </c>
      <c r="B8" s="17">
        <v>188525.98799999998</v>
      </c>
    </row>
    <row r="9" spans="1:2" ht="15.75" customHeight="1" x14ac:dyDescent="0.15">
      <c r="A9" s="4">
        <v>2024</v>
      </c>
      <c r="B9" s="17">
        <v>191694.492</v>
      </c>
    </row>
    <row r="10" spans="1:2" ht="15.75" customHeight="1" x14ac:dyDescent="0.15">
      <c r="A10" s="4">
        <v>2025</v>
      </c>
      <c r="B10" s="17">
        <v>196447.24799999999</v>
      </c>
    </row>
    <row r="11" spans="1:2" ht="15.75" customHeight="1" x14ac:dyDescent="0.15">
      <c r="A11" s="4">
        <v>2026</v>
      </c>
      <c r="B11" s="17">
        <v>200407.878</v>
      </c>
    </row>
    <row r="12" spans="1:2" ht="15.75" customHeight="1" x14ac:dyDescent="0.15">
      <c r="A12" s="4">
        <v>2027</v>
      </c>
      <c r="B12" s="17">
        <v>204368.50799999997</v>
      </c>
    </row>
    <row r="13" spans="1:2" ht="15.75" customHeight="1" x14ac:dyDescent="0.15">
      <c r="A13" s="4">
        <v>2028</v>
      </c>
      <c r="B13" s="17">
        <v>208329.13799999998</v>
      </c>
    </row>
    <row r="14" spans="1:2" ht="15.75" customHeight="1" x14ac:dyDescent="0.15">
      <c r="A14" s="4">
        <v>2029</v>
      </c>
      <c r="B14" s="17">
        <v>213081.89399999997</v>
      </c>
    </row>
    <row r="15" spans="1:2" ht="15.75" customHeight="1" x14ac:dyDescent="0.15">
      <c r="A15" s="4">
        <v>2030</v>
      </c>
      <c r="B15" s="17">
        <v>217042.52399999998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3.4700000000000002E-2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0.67700000000000005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0.28399999999999997</v>
      </c>
      <c r="E8" s="5"/>
      <c r="F8" s="5"/>
      <c r="G8" s="5"/>
    </row>
    <row r="9" spans="1:7" ht="15.75" customHeight="1" x14ac:dyDescent="0.15">
      <c r="A9" s="5" t="s">
        <v>85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0.33</v>
      </c>
      <c r="E4" s="4">
        <f>demographics!$B$6</f>
        <v>0.33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0.33</v>
      </c>
      <c r="D3" s="15">
        <f>demographics!$B$5 * 'Interventions target population'!$G$6</f>
        <v>0.33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51.583604192773144</v>
      </c>
      <c r="D2" s="35">
        <f t="shared" ref="D2:G2" si="0">(1-_xlfn.NORM.DIST(_xlfn.NORM.INV(SUM(D4:D5)/100, 0, 1) + 1, 0, 1, TRUE)) * 100</f>
        <v>51.583604192773144</v>
      </c>
      <c r="E2" s="35">
        <f t="shared" si="0"/>
        <v>41.220634892236561</v>
      </c>
      <c r="F2" s="35">
        <f t="shared" si="0"/>
        <v>20.72867653129379</v>
      </c>
      <c r="G2" s="35">
        <f t="shared" si="0"/>
        <v>19.668775862595123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33.492558597924528</v>
      </c>
      <c r="D3" s="35">
        <f t="shared" ref="D3:G3" si="1" xml:space="preserve"> _xlfn.NORM.DIST(_xlfn.NORM.INV(SUM(D4:D5)/100,0,1)+1, 0, 1, TRUE)*100 - _xlfn.SUM(D4:D5)</f>
        <v>33.492558597924528</v>
      </c>
      <c r="E3" s="35">
        <f t="shared" si="1"/>
        <v>36.954655805437859</v>
      </c>
      <c r="F3" s="35">
        <f t="shared" si="1"/>
        <v>36.575683933822489</v>
      </c>
      <c r="G3" s="35">
        <f t="shared" si="1"/>
        <v>36.154421811823468</v>
      </c>
    </row>
    <row r="4" spans="1:7" ht="15.75" customHeight="1" x14ac:dyDescent="0.15">
      <c r="B4" s="5" t="s">
        <v>32</v>
      </c>
      <c r="C4" s="32">
        <v>9.1836662691313862</v>
      </c>
      <c r="D4" s="32">
        <v>9.1836662691313862</v>
      </c>
      <c r="E4" s="32">
        <v>14.649495627111907</v>
      </c>
      <c r="F4" s="32">
        <v>26.099058338302527</v>
      </c>
      <c r="G4" s="32">
        <v>27.417998906777985</v>
      </c>
    </row>
    <row r="5" spans="1:7" ht="15.75" customHeight="1" x14ac:dyDescent="0.15">
      <c r="B5" s="5" t="s">
        <v>33</v>
      </c>
      <c r="C5" s="32">
        <v>5.7401709401709393</v>
      </c>
      <c r="D5" s="32">
        <v>5.7401709401709393</v>
      </c>
      <c r="E5" s="32">
        <v>7.1752136752136746</v>
      </c>
      <c r="F5" s="32">
        <v>16.596581196581198</v>
      </c>
      <c r="G5" s="32">
        <v>16.758803418803417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91.521568627450975</v>
      </c>
      <c r="D10" s="32">
        <f>63.283660130719-0.022</f>
        <v>63.261660130719001</v>
      </c>
      <c r="E10" s="32">
        <v>1.8627450980392157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8.4784313725490197</v>
      </c>
      <c r="D11" s="32">
        <v>17.583529411764705</v>
      </c>
      <c r="E11" s="32">
        <v>2.9950980392156863</v>
      </c>
      <c r="F11" s="32">
        <v>9.2156862745098045E-2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19.149613601236474</v>
      </c>
      <c r="E12" s="32">
        <v>86.031298299845432</v>
      </c>
      <c r="F12" s="32">
        <v>66.305255023183918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2">
        <f>100-D10-D11-D12</f>
        <v>5.196856279820139E-3</v>
      </c>
      <c r="E13" s="32">
        <f>100-E12-E11-E10</f>
        <v>9.110858562899665</v>
      </c>
      <c r="F13" s="32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9" sqref="E39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2.0646511627906979E-2</v>
      </c>
      <c r="B2" s="30">
        <v>0.10783313953488374</v>
      </c>
      <c r="C2" s="30">
        <v>0.17897383720930235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1.7746322033898307</v>
      </c>
      <c r="C2" s="34">
        <v>1.7746322033898307</v>
      </c>
      <c r="D2" s="34">
        <v>6.0171711864406792</v>
      </c>
      <c r="E2" s="34">
        <v>5.7953669491525437</v>
      </c>
      <c r="F2" s="34">
        <v>2.0241991525423733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2017-11-03T00:53:32Z</dcterms:modified>
</cp:coreProperties>
</file>