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GitHub\Nutrition\inputs\"/>
    </mc:Choice>
  </mc:AlternateContent>
  <xr:revisionPtr revIDLastSave="0" documentId="13_ncr:1_{7CB9EC21-1B9E-4F2A-A366-B22DA600CC03}" xr6:coauthVersionLast="45" xr6:coauthVersionMax="45" xr10:uidLastSave="{00000000-0000-0000-0000-000000000000}"/>
  <bookViews>
    <workbookView xWindow="-28920" yWindow="-120" windowWidth="29040" windowHeight="15840" tabRatio="961" firstSheet="1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SAM'!$D$2</definedName>
    <definedName name="comm_deliv_sam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21" l="1"/>
  <c r="F10" i="21"/>
  <c r="E10" i="21"/>
  <c r="D10" i="21"/>
  <c r="G9" i="21"/>
  <c r="F9" i="21"/>
  <c r="E9" i="21"/>
  <c r="D9" i="21"/>
  <c r="D5" i="65" l="1"/>
  <c r="C35" i="4" l="1"/>
  <c r="D23" i="4"/>
  <c r="E23" i="4"/>
  <c r="F23" i="4"/>
  <c r="C23" i="4"/>
  <c r="C11" i="4"/>
  <c r="A1" i="4" l="1"/>
  <c r="M24" i="21" l="1"/>
  <c r="N24" i="21"/>
  <c r="O24" i="21"/>
  <c r="L24" i="21"/>
  <c r="G12" i="21" l="1"/>
  <c r="F12" i="21"/>
  <c r="E12" i="21"/>
  <c r="D12" i="21"/>
  <c r="C12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H2" i="2" l="1"/>
  <c r="C33" i="1" l="1"/>
  <c r="A1" i="50" l="1"/>
  <c r="A1" i="5"/>
  <c r="B1" i="56"/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 s="1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I31" i="2" s="1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32" i="2" l="1"/>
  <c r="I24" i="2"/>
  <c r="I39" i="2"/>
  <c r="I37" i="2"/>
  <c r="I35" i="2"/>
  <c r="I17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See user guide for further information</t>
        </r>
      </text>
    </comment>
    <comment ref="D31" authorId="0" shapeId="0" xr:uid="{4B84D2EF-CCAC-40AB-931D-4798223727B6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<sst xmlns="http://schemas.openxmlformats.org/spreadsheetml/2006/main" count="1097" uniqueCount="270">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</sst>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0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5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6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0" fontId="8" fillId="0" borderId="0" xfId="725" applyFont="1" applyAlignment="1">
      <alignment horizontal="center" vertical="center"/>
    </xf>
    <xf numFmtId="0" fontId="20" fillId="0" borderId="0" xfId="0" applyFo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20" sqref="C20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1">
        <v>2017</v>
      </c>
    </row>
    <row r="4" spans="1:3" ht="16" customHeight="1" x14ac:dyDescent="0.3">
      <c r="A4" s="1"/>
      <c r="B4" s="9" t="s">
        <v>192</v>
      </c>
      <c r="C4" s="62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209</v>
      </c>
      <c r="C7" s="63">
        <v>9862402</v>
      </c>
    </row>
    <row r="8" spans="1:3" ht="15" customHeight="1" x14ac:dyDescent="0.25">
      <c r="B8" s="7" t="s">
        <v>106</v>
      </c>
      <c r="C8" s="64">
        <v>0.28199999999999997</v>
      </c>
    </row>
    <row r="9" spans="1:3" ht="15" customHeight="1" x14ac:dyDescent="0.25">
      <c r="B9" s="9" t="s">
        <v>107</v>
      </c>
      <c r="C9" s="65">
        <v>1</v>
      </c>
    </row>
    <row r="10" spans="1:3" ht="15" customHeight="1" x14ac:dyDescent="0.25">
      <c r="B10" s="9" t="s">
        <v>105</v>
      </c>
      <c r="C10" s="65">
        <v>0.23</v>
      </c>
    </row>
    <row r="11" spans="1:3" ht="15" customHeight="1" x14ac:dyDescent="0.25">
      <c r="B11" s="7" t="s">
        <v>108</v>
      </c>
      <c r="C11" s="64">
        <v>0.51</v>
      </c>
    </row>
    <row r="12" spans="1:3" ht="15" customHeight="1" x14ac:dyDescent="0.25">
      <c r="B12" s="7" t="s">
        <v>109</v>
      </c>
      <c r="C12" s="64">
        <v>0.37</v>
      </c>
    </row>
    <row r="13" spans="1:3" ht="15" customHeight="1" x14ac:dyDescent="0.25">
      <c r="B13" s="7" t="s">
        <v>110</v>
      </c>
      <c r="C13" s="64">
        <v>0.221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5">
        <v>0.3</v>
      </c>
    </row>
    <row r="17" spans="1:3" ht="15" customHeight="1" x14ac:dyDescent="0.25">
      <c r="B17" s="9" t="s">
        <v>95</v>
      </c>
      <c r="C17" s="65">
        <v>0.1</v>
      </c>
    </row>
    <row r="18" spans="1:3" ht="15" customHeight="1" x14ac:dyDescent="0.25">
      <c r="B18" s="9" t="s">
        <v>96</v>
      </c>
      <c r="C18" s="65">
        <v>0.1</v>
      </c>
    </row>
    <row r="19" spans="1:3" ht="15" customHeight="1" x14ac:dyDescent="0.25">
      <c r="B19" s="9" t="s">
        <v>97</v>
      </c>
      <c r="C19" s="65">
        <v>0.8</v>
      </c>
    </row>
    <row r="20" spans="1:3" ht="15" customHeight="1" x14ac:dyDescent="0.25">
      <c r="B20" s="9" t="s">
        <v>98</v>
      </c>
      <c r="C20" s="66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5">
        <v>0.127</v>
      </c>
    </row>
    <row r="24" spans="1:3" ht="15" customHeight="1" x14ac:dyDescent="0.25">
      <c r="B24" s="20" t="s">
        <v>102</v>
      </c>
      <c r="C24" s="65">
        <v>0.45200000000000001</v>
      </c>
    </row>
    <row r="25" spans="1:3" ht="15" customHeight="1" x14ac:dyDescent="0.25">
      <c r="B25" s="20" t="s">
        <v>103</v>
      </c>
      <c r="C25" s="65">
        <v>0.33400000000000002</v>
      </c>
    </row>
    <row r="26" spans="1:3" ht="15" customHeight="1" x14ac:dyDescent="0.25">
      <c r="B26" s="20" t="s">
        <v>104</v>
      </c>
      <c r="C26" s="65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7">
        <v>0.20799999999999999</v>
      </c>
    </row>
    <row r="30" spans="1:3" ht="14.25" customHeight="1" x14ac:dyDescent="0.25">
      <c r="B30" s="30" t="s">
        <v>76</v>
      </c>
      <c r="C30" s="67">
        <v>0.63700000000000001</v>
      </c>
    </row>
    <row r="31" spans="1:3" ht="14.25" customHeight="1" x14ac:dyDescent="0.25">
      <c r="B31" s="30" t="s">
        <v>77</v>
      </c>
      <c r="C31" s="67">
        <v>0.11899999999999999</v>
      </c>
    </row>
    <row r="32" spans="1:3" ht="14.25" customHeight="1" x14ac:dyDescent="0.25">
      <c r="B32" s="30" t="s">
        <v>78</v>
      </c>
      <c r="C32" s="67">
        <v>3.5999999999999997E-2</v>
      </c>
    </row>
    <row r="33" spans="1:5" ht="13" x14ac:dyDescent="0.25">
      <c r="B33" s="32" t="s">
        <v>129</v>
      </c>
      <c r="C33" s="68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9">
        <v>25</v>
      </c>
    </row>
    <row r="38" spans="1:5" ht="15" customHeight="1" x14ac:dyDescent="0.25">
      <c r="B38" s="16" t="s">
        <v>91</v>
      </c>
      <c r="C38" s="69">
        <v>43</v>
      </c>
      <c r="D38" s="17"/>
      <c r="E38" s="18"/>
    </row>
    <row r="39" spans="1:5" ht="15" customHeight="1" x14ac:dyDescent="0.25">
      <c r="B39" s="16" t="s">
        <v>90</v>
      </c>
      <c r="C39" s="69">
        <v>67</v>
      </c>
      <c r="D39" s="17"/>
      <c r="E39" s="17"/>
    </row>
    <row r="40" spans="1:5" ht="15" customHeight="1" x14ac:dyDescent="0.25">
      <c r="B40" s="16" t="s">
        <v>171</v>
      </c>
      <c r="C40" s="69">
        <v>4.01</v>
      </c>
    </row>
    <row r="41" spans="1:5" ht="15" customHeight="1" x14ac:dyDescent="0.25">
      <c r="B41" s="16" t="s">
        <v>89</v>
      </c>
      <c r="C41" s="65">
        <v>0.13</v>
      </c>
    </row>
    <row r="42" spans="1:5" ht="15" customHeight="1" x14ac:dyDescent="0.25">
      <c r="B42" s="42" t="s">
        <v>93</v>
      </c>
      <c r="C42" s="69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5">
        <v>3.1E-2</v>
      </c>
      <c r="D45" s="17"/>
    </row>
    <row r="46" spans="1:5" ht="15.75" customHeight="1" x14ac:dyDescent="0.25">
      <c r="B46" s="16" t="s">
        <v>11</v>
      </c>
      <c r="C46" s="65">
        <v>0.109</v>
      </c>
      <c r="D46" s="17"/>
    </row>
    <row r="47" spans="1:5" ht="15.75" customHeight="1" x14ac:dyDescent="0.25">
      <c r="B47" s="16" t="s">
        <v>12</v>
      </c>
      <c r="C47" s="65">
        <v>0.36499999999999999</v>
      </c>
      <c r="D47" s="17"/>
      <c r="E47" s="18"/>
    </row>
    <row r="48" spans="1:5" ht="15" customHeight="1" x14ac:dyDescent="0.25">
      <c r="B48" s="16" t="s">
        <v>26</v>
      </c>
      <c r="C48" s="66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0">
        <v>1.66</v>
      </c>
      <c r="D51" s="17"/>
    </row>
    <row r="52" spans="1:4" ht="15" customHeight="1" x14ac:dyDescent="0.25">
      <c r="B52" s="16" t="s">
        <v>125</v>
      </c>
      <c r="C52" s="70">
        <v>1.66</v>
      </c>
    </row>
    <row r="53" spans="1:4" ht="15.75" customHeight="1" x14ac:dyDescent="0.25">
      <c r="B53" s="16" t="s">
        <v>126</v>
      </c>
      <c r="C53" s="70">
        <v>5.64</v>
      </c>
    </row>
    <row r="54" spans="1:4" ht="15.75" customHeight="1" x14ac:dyDescent="0.25">
      <c r="B54" s="16" t="s">
        <v>127</v>
      </c>
      <c r="C54" s="70">
        <v>5.43</v>
      </c>
    </row>
    <row r="55" spans="1:4" ht="15.75" customHeight="1" x14ac:dyDescent="0.25">
      <c r="B55" s="16" t="s">
        <v>128</v>
      </c>
      <c r="C55" s="70">
        <v>1.91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4">
        <v>0.2</v>
      </c>
    </row>
    <row r="59" spans="1:4" ht="15.75" customHeight="1" x14ac:dyDescent="0.25">
      <c r="B59" s="16" t="s">
        <v>132</v>
      </c>
      <c r="C59" s="64">
        <v>0.42</v>
      </c>
    </row>
    <row r="63" spans="1:4" ht="15.75" customHeight="1" x14ac:dyDescent="0.3">
      <c r="A63" s="4"/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ht="13.25" x14ac:dyDescent="0.25">
      <c r="A2" s="81" t="s">
        <v>187</v>
      </c>
      <c r="B2" s="78" t="s">
        <v>59</v>
      </c>
      <c r="C2" s="78"/>
    </row>
    <row r="3" spans="1:3" ht="13.25" x14ac:dyDescent="0.25">
      <c r="A3" s="81" t="s">
        <v>208</v>
      </c>
      <c r="B3" s="78" t="s">
        <v>59</v>
      </c>
      <c r="C3" s="78"/>
    </row>
    <row r="4" spans="1:3" ht="13.25" x14ac:dyDescent="0.25">
      <c r="A4" s="82" t="s">
        <v>58</v>
      </c>
      <c r="B4" s="78" t="s">
        <v>136</v>
      </c>
      <c r="C4" s="78"/>
    </row>
    <row r="5" spans="1:3" ht="13.25" x14ac:dyDescent="0.25">
      <c r="A5" s="82" t="s">
        <v>137</v>
      </c>
      <c r="B5" s="78" t="s">
        <v>136</v>
      </c>
      <c r="C5" s="78"/>
    </row>
    <row r="6" spans="1:3" ht="13.25" x14ac:dyDescent="0.25">
      <c r="A6" s="82"/>
      <c r="B6" s="83"/>
      <c r="C6" s="83"/>
    </row>
    <row r="7" spans="1:3" ht="13.25" x14ac:dyDescent="0.25">
      <c r="A7" s="82"/>
      <c r="B7" s="83"/>
      <c r="C7" s="83"/>
    </row>
    <row r="8" spans="1:3" ht="13.25" x14ac:dyDescent="0.25">
      <c r="A8" s="82"/>
      <c r="B8" s="83"/>
      <c r="C8" s="83"/>
    </row>
    <row r="9" spans="1:3" ht="13.25" x14ac:dyDescent="0.25">
      <c r="A9" s="82"/>
      <c r="B9" s="83"/>
      <c r="C9" s="83"/>
    </row>
    <row r="10" spans="1:3" ht="13.25" x14ac:dyDescent="0.25">
      <c r="A10" s="82"/>
      <c r="B10" s="83"/>
      <c r="C10" s="83"/>
    </row>
    <row r="11" spans="1:3" ht="13.25" x14ac:dyDescent="0.25">
      <c r="A11" s="84"/>
      <c r="B11" s="83"/>
      <c r="C11" s="83"/>
    </row>
    <row r="12" spans="1:3" ht="13.25" x14ac:dyDescent="0.25">
      <c r="A12" s="84"/>
      <c r="B12" s="83"/>
      <c r="C12" s="83"/>
    </row>
    <row r="13" spans="1:3" ht="13.25" x14ac:dyDescent="0.25">
      <c r="A13" s="84"/>
      <c r="B13" s="83"/>
      <c r="C13" s="83"/>
    </row>
    <row r="14" spans="1:3" ht="13.25" x14ac:dyDescent="0.25">
      <c r="A14" s="84"/>
      <c r="B14" s="83"/>
      <c r="C14" s="83"/>
    </row>
    <row r="15" spans="1:3" ht="13.25" x14ac:dyDescent="0.25">
      <c r="A15" s="84"/>
      <c r="B15" s="83"/>
      <c r="C15" s="83"/>
    </row>
    <row r="16" spans="1:3" ht="13.25" x14ac:dyDescent="0.25">
      <c r="A16" s="84"/>
      <c r="B16" s="83"/>
      <c r="C16" s="83"/>
    </row>
    <row r="17" spans="1:3" ht="13.25" x14ac:dyDescent="0.25">
      <c r="A17" s="84"/>
      <c r="B17" s="83"/>
      <c r="C17" s="83"/>
    </row>
    <row r="18" spans="1:3" ht="13.25" x14ac:dyDescent="0.25">
      <c r="A18" s="84"/>
      <c r="B18" s="83"/>
      <c r="C18" s="83"/>
    </row>
    <row r="19" spans="1:3" ht="13.25" x14ac:dyDescent="0.25">
      <c r="A19" s="82"/>
      <c r="B19" s="83"/>
      <c r="C19" s="83"/>
    </row>
    <row r="20" spans="1:3" ht="13.25" x14ac:dyDescent="0.25">
      <c r="A20" s="82"/>
      <c r="B20" s="83"/>
      <c r="C20" s="8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69</v>
      </c>
    </row>
    <row r="2" spans="1:1" ht="13.25" x14ac:dyDescent="0.25">
      <c r="A2" s="48" t="s">
        <v>197</v>
      </c>
    </row>
    <row r="3" spans="1:1" ht="13.25" x14ac:dyDescent="0.25">
      <c r="A3" s="48" t="s">
        <v>57</v>
      </c>
    </row>
    <row r="4" spans="1:1" ht="13.25" x14ac:dyDescent="0.25">
      <c r="A4" s="48" t="s">
        <v>34</v>
      </c>
    </row>
    <row r="5" spans="1:1" ht="13.25" x14ac:dyDescent="0.25">
      <c r="A5" s="48" t="s">
        <v>83</v>
      </c>
    </row>
    <row r="6" spans="1:1" ht="13.25" x14ac:dyDescent="0.25">
      <c r="A6" s="48" t="s">
        <v>82</v>
      </c>
    </row>
    <row r="7" spans="1:1" ht="13.25" x14ac:dyDescent="0.25">
      <c r="A7" s="48" t="s">
        <v>81</v>
      </c>
    </row>
    <row r="8" spans="1:1" ht="13.25" x14ac:dyDescent="0.25">
      <c r="A8" s="48" t="s">
        <v>79</v>
      </c>
    </row>
    <row r="9" spans="1:1" ht="13.25" x14ac:dyDescent="0.25">
      <c r="A9" s="48" t="s">
        <v>80</v>
      </c>
    </row>
    <row r="10" spans="1:1" ht="13.25" x14ac:dyDescent="0.25">
      <c r="A10" s="48"/>
    </row>
    <row r="11" spans="1:1" ht="13.25" x14ac:dyDescent="0.25">
      <c r="A11" s="48"/>
    </row>
    <row r="12" spans="1:1" ht="13.25" x14ac:dyDescent="0.25">
      <c r="A12" s="48"/>
    </row>
    <row r="13" spans="1:1" ht="13.25" x14ac:dyDescent="0.25">
      <c r="A13" s="48"/>
    </row>
    <row r="14" spans="1:1" ht="13.25" x14ac:dyDescent="0.25">
      <c r="A14" s="48"/>
    </row>
    <row r="15" spans="1:1" ht="13.25" x14ac:dyDescent="0.25">
      <c r="A15" s="48"/>
    </row>
    <row r="16" spans="1:1" ht="13.25" x14ac:dyDescent="0.25">
      <c r="A16" s="48"/>
    </row>
    <row r="17" spans="1:1" ht="13.25" x14ac:dyDescent="0.25">
      <c r="A17" s="48"/>
    </row>
    <row r="18" spans="1:1" ht="13.25" x14ac:dyDescent="0.25">
      <c r="A18" s="48"/>
    </row>
    <row r="19" spans="1:1" ht="13.25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5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topLeftCell="B1" zoomScale="85" zoomScaleNormal="118" workbookViewId="0">
      <selection activeCell="H16" sqref="H16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85">
        <v>0</v>
      </c>
      <c r="D2" s="85">
        <f>food_insecure</f>
        <v>0.28199999999999997</v>
      </c>
      <c r="E2" s="85">
        <f>food_insecure</f>
        <v>0.28199999999999997</v>
      </c>
      <c r="F2" s="85">
        <f>food_insecure</f>
        <v>0.28199999999999997</v>
      </c>
      <c r="G2" s="85">
        <f>food_insecure</f>
        <v>0.28199999999999997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25">
      <c r="B3" s="7" t="s">
        <v>149</v>
      </c>
      <c r="C3" s="85">
        <v>1</v>
      </c>
      <c r="D3" s="85">
        <v>0</v>
      </c>
      <c r="E3" s="85">
        <v>0</v>
      </c>
      <c r="F3" s="85">
        <v>0</v>
      </c>
      <c r="G3" s="85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25">
      <c r="B4" s="7" t="s">
        <v>195</v>
      </c>
      <c r="C4" s="85">
        <v>1</v>
      </c>
      <c r="D4" s="85">
        <v>0</v>
      </c>
      <c r="E4" s="85">
        <v>0</v>
      </c>
      <c r="F4" s="85">
        <v>0</v>
      </c>
      <c r="G4" s="85">
        <v>0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25">
      <c r="B5" s="11" t="s">
        <v>136</v>
      </c>
      <c r="C5" s="85">
        <v>0</v>
      </c>
      <c r="D5" s="85">
        <v>0</v>
      </c>
      <c r="E5" s="85">
        <f>food_insecure</f>
        <v>0.28199999999999997</v>
      </c>
      <c r="F5" s="85">
        <f>food_insecure</f>
        <v>0.28199999999999997</v>
      </c>
      <c r="G5" s="85">
        <v>0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25">
      <c r="B6" s="11" t="s">
        <v>137</v>
      </c>
      <c r="C6" s="85">
        <v>0</v>
      </c>
      <c r="D6" s="85">
        <v>0</v>
      </c>
      <c r="E6" s="85">
        <f>1</f>
        <v>1</v>
      </c>
      <c r="F6" s="85">
        <f>1</f>
        <v>1</v>
      </c>
      <c r="G6" s="85">
        <f>1</f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25">
      <c r="B7" s="33" t="s">
        <v>84</v>
      </c>
      <c r="C7" s="85">
        <f>diarrhoea_1mo/26</f>
        <v>6.3846153846153844E-2</v>
      </c>
      <c r="D7" s="85">
        <f>diarrhoea_1_5mo/26</f>
        <v>6.3846153846153844E-2</v>
      </c>
      <c r="E7" s="85">
        <f>diarrhoea_6_11mo/26</f>
        <v>0.21692307692307691</v>
      </c>
      <c r="F7" s="85">
        <f>diarrhoea_12_23mo/26</f>
        <v>0.20884615384615385</v>
      </c>
      <c r="G7" s="85">
        <f>diarrhoea_24_59mo/26</f>
        <v>7.3461538461538453E-2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25">
      <c r="B8" s="11" t="s">
        <v>58</v>
      </c>
      <c r="C8" s="85">
        <v>0</v>
      </c>
      <c r="D8" s="85">
        <v>0</v>
      </c>
      <c r="E8" s="85">
        <f>food_insecure</f>
        <v>0.28199999999999997</v>
      </c>
      <c r="F8" s="85">
        <f>food_insecure</f>
        <v>0.28199999999999997</v>
      </c>
      <c r="G8" s="85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25">
      <c r="B9" s="11" t="s">
        <v>67</v>
      </c>
      <c r="C9" s="85">
        <v>0</v>
      </c>
      <c r="D9" s="85">
        <f>IF(ISBLANK(comm_deliv_sam), frac_children_health_facility,1)</f>
        <v>0.37</v>
      </c>
      <c r="E9" s="85">
        <f>IF(ISBLANK(comm_deliv_sam), frac_children_health_facility,1)</f>
        <v>0.37</v>
      </c>
      <c r="F9" s="85">
        <f>IF(ISBLANK(comm_deliv_sam), frac_children_health_facility,1)</f>
        <v>0.37</v>
      </c>
      <c r="G9" s="85">
        <f>IF(ISBLANK(comm_deliv_sam), frac_children_health_facility,1)</f>
        <v>0.37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25">
      <c r="B10" s="11" t="s">
        <v>67</v>
      </c>
      <c r="C10" s="85">
        <v>0</v>
      </c>
      <c r="D10" s="85">
        <f>IF(ISBLANK(comm_deliv_mam), frac_children_health_facility,1)</f>
        <v>0.37</v>
      </c>
      <c r="E10" s="85">
        <f>IF(ISBLANK(comm_deliv_mam), frac_children_health_facility,1)</f>
        <v>0.37</v>
      </c>
      <c r="F10" s="85">
        <f>IF(ISBLANK(comm_deliv_mam), frac_children_health_facility,1)</f>
        <v>0.37</v>
      </c>
      <c r="G10" s="85">
        <f>IF(ISBLANK(comm_deliv_mam), frac_children_health_facility,1)</f>
        <v>0.37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" customHeight="1" x14ac:dyDescent="0.25">
      <c r="B11" s="11" t="s">
        <v>28</v>
      </c>
      <c r="C11" s="85">
        <v>0</v>
      </c>
      <c r="D11" s="85">
        <v>0</v>
      </c>
      <c r="E11" s="85">
        <v>1</v>
      </c>
      <c r="F11" s="85">
        <v>1</v>
      </c>
      <c r="G11" s="85">
        <v>1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25">
      <c r="B12" s="33" t="s">
        <v>85</v>
      </c>
      <c r="C12" s="85">
        <f>diarrhoea_1mo/26</f>
        <v>6.3846153846153844E-2</v>
      </c>
      <c r="D12" s="85">
        <f>diarrhoea_1_5mo/26</f>
        <v>6.3846153846153844E-2</v>
      </c>
      <c r="E12" s="85">
        <f>diarrhoea_6_11mo/26</f>
        <v>0.21692307692307691</v>
      </c>
      <c r="F12" s="85">
        <f>diarrhoea_12_23mo/26</f>
        <v>0.20884615384615385</v>
      </c>
      <c r="G12" s="85">
        <f>diarrhoea_24_59mo/26</f>
        <v>7.3461538461538453E-2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25">
      <c r="B13" s="11" t="s">
        <v>60</v>
      </c>
      <c r="C13" s="85">
        <v>0</v>
      </c>
      <c r="D13" s="85">
        <v>0</v>
      </c>
      <c r="E13" s="85">
        <v>1</v>
      </c>
      <c r="F13" s="85">
        <v>1</v>
      </c>
      <c r="G13" s="85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25">
      <c r="B14" s="33"/>
    </row>
    <row r="15" spans="1:15" ht="15.75" customHeight="1" x14ac:dyDescent="0.3">
      <c r="A15" s="4" t="s">
        <v>32</v>
      </c>
      <c r="B15" s="33" t="s">
        <v>29</v>
      </c>
      <c r="C15" s="86">
        <v>0</v>
      </c>
      <c r="D15" s="86">
        <v>0</v>
      </c>
      <c r="E15" s="86">
        <v>0</v>
      </c>
      <c r="F15" s="86">
        <v>0</v>
      </c>
      <c r="G15" s="86">
        <v>0</v>
      </c>
      <c r="H15" s="85">
        <f>food_insecure</f>
        <v>0.28199999999999997</v>
      </c>
      <c r="I15" s="85">
        <f>food_insecure</f>
        <v>0.28199999999999997</v>
      </c>
      <c r="J15" s="85">
        <f>food_insecure</f>
        <v>0.28199999999999997</v>
      </c>
      <c r="K15" s="85">
        <f>food_insecure</f>
        <v>0.28199999999999997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">
      <c r="A16" s="4"/>
      <c r="B16" s="11" t="s">
        <v>86</v>
      </c>
      <c r="C16" s="86">
        <v>0</v>
      </c>
      <c r="D16" s="86">
        <v>0</v>
      </c>
      <c r="E16" s="86">
        <v>0</v>
      </c>
      <c r="F16" s="86">
        <v>0</v>
      </c>
      <c r="G16" s="86">
        <v>0</v>
      </c>
      <c r="H16" s="85">
        <v>1</v>
      </c>
      <c r="I16" s="85">
        <v>1</v>
      </c>
      <c r="J16" s="85">
        <v>1</v>
      </c>
      <c r="K16" s="85">
        <v>1</v>
      </c>
      <c r="L16" s="86">
        <v>0</v>
      </c>
      <c r="M16" s="86">
        <v>0</v>
      </c>
      <c r="N16" s="86">
        <v>0</v>
      </c>
      <c r="O16" s="86">
        <v>0</v>
      </c>
    </row>
    <row r="17" spans="1:15" ht="15.75" customHeight="1" x14ac:dyDescent="0.3">
      <c r="A17" s="4"/>
      <c r="B17" s="11" t="s">
        <v>187</v>
      </c>
      <c r="C17" s="86">
        <v>0</v>
      </c>
      <c r="D17" s="86">
        <v>0</v>
      </c>
      <c r="E17" s="86">
        <v>0</v>
      </c>
      <c r="F17" s="86">
        <v>0</v>
      </c>
      <c r="G17" s="86">
        <v>0</v>
      </c>
      <c r="H17" s="85">
        <f xml:space="preserve"> 1</f>
        <v>1</v>
      </c>
      <c r="I17" s="85">
        <f xml:space="preserve"> 1</f>
        <v>1</v>
      </c>
      <c r="J17" s="85">
        <f xml:space="preserve"> 1</f>
        <v>1</v>
      </c>
      <c r="K17" s="85">
        <f xml:space="preserve"> 1</f>
        <v>1</v>
      </c>
      <c r="L17" s="86">
        <v>0</v>
      </c>
      <c r="M17" s="86">
        <v>0</v>
      </c>
      <c r="N17" s="86">
        <v>0</v>
      </c>
      <c r="O17" s="86">
        <v>0</v>
      </c>
    </row>
    <row r="18" spans="1:15" ht="15.75" customHeight="1" x14ac:dyDescent="0.3">
      <c r="A18" s="4"/>
      <c r="B18" s="11" t="s">
        <v>208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5">
        <f>frac_PW_health_facility</f>
        <v>0.51</v>
      </c>
      <c r="I18" s="85">
        <f>frac_PW_health_facility</f>
        <v>0.51</v>
      </c>
      <c r="J18" s="85">
        <f>frac_PW_health_facility</f>
        <v>0.51</v>
      </c>
      <c r="K18" s="85">
        <f>frac_PW_health_facility</f>
        <v>0.51</v>
      </c>
      <c r="L18" s="86">
        <v>0</v>
      </c>
      <c r="M18" s="86">
        <v>0</v>
      </c>
      <c r="N18" s="86">
        <v>0</v>
      </c>
      <c r="O18" s="86">
        <v>0</v>
      </c>
    </row>
    <row r="19" spans="1:15" ht="15" customHeight="1" x14ac:dyDescent="0.25">
      <c r="B19" s="33" t="s">
        <v>57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5">
        <f>frac_malaria_risk</f>
        <v>1</v>
      </c>
      <c r="I19" s="85">
        <f>frac_malaria_risk</f>
        <v>1</v>
      </c>
      <c r="J19" s="85">
        <f>frac_malaria_risk</f>
        <v>1</v>
      </c>
      <c r="K19" s="85">
        <f>frac_malaria_risk</f>
        <v>1</v>
      </c>
      <c r="L19" s="86">
        <v>0</v>
      </c>
      <c r="M19" s="86">
        <v>0</v>
      </c>
      <c r="N19" s="86">
        <v>0</v>
      </c>
      <c r="O19" s="86">
        <v>0</v>
      </c>
    </row>
    <row r="20" spans="1:15" ht="15.75" customHeight="1" x14ac:dyDescent="0.25">
      <c r="B20" s="11" t="s">
        <v>88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5">
        <v>1</v>
      </c>
      <c r="I20" s="85">
        <v>1</v>
      </c>
      <c r="J20" s="85">
        <v>1</v>
      </c>
      <c r="K20" s="85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5" ht="15.75" customHeight="1" x14ac:dyDescent="0.25">
      <c r="B21" s="11" t="s">
        <v>87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5">
        <v>1</v>
      </c>
      <c r="I21" s="85">
        <v>1</v>
      </c>
      <c r="J21" s="85">
        <v>1</v>
      </c>
      <c r="K21" s="85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5" ht="15.75" customHeight="1" x14ac:dyDescent="0.25">
      <c r="B22" s="33" t="s">
        <v>59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5">
        <f>1</f>
        <v>1</v>
      </c>
      <c r="I22" s="85">
        <f>1</f>
        <v>1</v>
      </c>
      <c r="J22" s="85">
        <f>1</f>
        <v>1</v>
      </c>
      <c r="K22" s="85">
        <f>1</f>
        <v>1</v>
      </c>
      <c r="L22" s="86">
        <v>0</v>
      </c>
      <c r="M22" s="86">
        <v>0</v>
      </c>
      <c r="N22" s="86">
        <v>0</v>
      </c>
      <c r="O22" s="86">
        <v>0</v>
      </c>
    </row>
    <row r="23" spans="1:15" ht="15.75" customHeight="1" x14ac:dyDescent="0.25">
      <c r="B23" s="33"/>
    </row>
    <row r="24" spans="1:15" ht="15.75" customHeight="1" x14ac:dyDescent="0.3">
      <c r="A24" s="58" t="s">
        <v>37</v>
      </c>
      <c r="B24" s="59" t="s">
        <v>197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0</v>
      </c>
      <c r="I24" s="86">
        <v>0</v>
      </c>
      <c r="J24" s="86">
        <v>0</v>
      </c>
      <c r="K24" s="86">
        <v>0</v>
      </c>
      <c r="L24" s="85">
        <f>famplan_unmet_need</f>
        <v>0.221</v>
      </c>
      <c r="M24" s="85">
        <f>famplan_unmet_need</f>
        <v>0.221</v>
      </c>
      <c r="N24" s="85">
        <f>famplan_unmet_need</f>
        <v>0.221</v>
      </c>
      <c r="O24" s="85">
        <f>famplan_unmet_need</f>
        <v>0.221</v>
      </c>
    </row>
    <row r="25" spans="1:15" ht="15.75" customHeight="1" x14ac:dyDescent="0.25">
      <c r="B25" s="59" t="s">
        <v>188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0</v>
      </c>
      <c r="I25" s="86">
        <v>0</v>
      </c>
      <c r="J25" s="86">
        <v>0</v>
      </c>
      <c r="K25" s="86">
        <v>0</v>
      </c>
      <c r="L25" s="85">
        <f>(1-food_insecure)*(0.49)*(1-school_attendance) + food_insecure*(0.7)*(1-school_attendance)</f>
        <v>0.42289939999999993</v>
      </c>
      <c r="M25" s="85">
        <f>(1-food_insecure)*(0.49)+food_insecure*(0.7)</f>
        <v>0.54921999999999993</v>
      </c>
      <c r="N25" s="85">
        <f>(1-food_insecure)*(0.49)+food_insecure*(0.7)</f>
        <v>0.54921999999999993</v>
      </c>
      <c r="O25" s="85">
        <f>(1-food_insecure)*(0.49)+food_insecure*(0.7)</f>
        <v>0.54921999999999993</v>
      </c>
    </row>
    <row r="26" spans="1:15" ht="15.75" customHeight="1" x14ac:dyDescent="0.25">
      <c r="B26" s="59" t="s">
        <v>207</v>
      </c>
      <c r="C26" s="86">
        <v>0</v>
      </c>
      <c r="D26" s="86">
        <v>0</v>
      </c>
      <c r="E26" s="86">
        <v>0</v>
      </c>
      <c r="F26" s="86">
        <v>0</v>
      </c>
      <c r="G26" s="86">
        <v>0</v>
      </c>
      <c r="H26" s="86">
        <v>0</v>
      </c>
      <c r="I26" s="86">
        <v>0</v>
      </c>
      <c r="J26" s="86">
        <v>0</v>
      </c>
      <c r="K26" s="86">
        <v>0</v>
      </c>
      <c r="L26" s="85">
        <f>(1-food_insecure)*(0.21)*(1-school_attendance) + food_insecure*(0.3)*(1-school_attendance)</f>
        <v>0.18124259999999998</v>
      </c>
      <c r="M26" s="85">
        <f>(1-food_insecure)*(0.21)+food_insecure*(0.3)</f>
        <v>0.23537999999999998</v>
      </c>
      <c r="N26" s="85">
        <f>(1-food_insecure)*(0.21)+food_insecure*(0.3)</f>
        <v>0.23537999999999998</v>
      </c>
      <c r="O26" s="85">
        <f>(1-food_insecure)*(0.21)+food_insecure*(0.3)</f>
        <v>0.23537999999999998</v>
      </c>
    </row>
    <row r="27" spans="1:15" ht="15.75" customHeight="1" x14ac:dyDescent="0.25">
      <c r="B27" s="59" t="s">
        <v>189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5">
        <f>(1-food_insecure)*(0.3)*(1-school_attendance)</f>
        <v>0.16585799999999998</v>
      </c>
      <c r="M27" s="85">
        <f>(1-food_insecure)*(0.3)</f>
        <v>0.21539999999999998</v>
      </c>
      <c r="N27" s="85">
        <f>(1-food_insecure)*(0.3)</f>
        <v>0.21539999999999998</v>
      </c>
      <c r="O27" s="85">
        <f>(1-food_insecure)*(0.3)</f>
        <v>0.21539999999999998</v>
      </c>
    </row>
    <row r="28" spans="1:15" ht="15.75" customHeight="1" x14ac:dyDescent="0.25">
      <c r="B28" s="59" t="s">
        <v>190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5">
        <f>(1-food_insecure)*1*school_attendance + food_insecure*1*school_attendance</f>
        <v>0.23</v>
      </c>
      <c r="M28" s="85">
        <v>0</v>
      </c>
      <c r="N28" s="85">
        <v>0</v>
      </c>
      <c r="O28" s="85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3">
      <c r="A30" s="4" t="s">
        <v>35</v>
      </c>
      <c r="B30" s="11" t="s">
        <v>63</v>
      </c>
      <c r="C30" s="85">
        <v>0</v>
      </c>
      <c r="D30" s="85">
        <v>0</v>
      </c>
      <c r="E30" s="85">
        <f t="shared" ref="E30:O30" si="0">frac_maize</f>
        <v>0.8</v>
      </c>
      <c r="F30" s="85">
        <f t="shared" si="0"/>
        <v>0.8</v>
      </c>
      <c r="G30" s="85">
        <f t="shared" si="0"/>
        <v>0.8</v>
      </c>
      <c r="H30" s="85">
        <f t="shared" si="0"/>
        <v>0.8</v>
      </c>
      <c r="I30" s="85">
        <f t="shared" si="0"/>
        <v>0.8</v>
      </c>
      <c r="J30" s="85">
        <f t="shared" si="0"/>
        <v>0.8</v>
      </c>
      <c r="K30" s="85">
        <f t="shared" si="0"/>
        <v>0.8</v>
      </c>
      <c r="L30" s="85">
        <f t="shared" si="0"/>
        <v>0.8</v>
      </c>
      <c r="M30" s="85">
        <f t="shared" si="0"/>
        <v>0.8</v>
      </c>
      <c r="N30" s="85">
        <f t="shared" si="0"/>
        <v>0.8</v>
      </c>
      <c r="O30" s="85">
        <f t="shared" si="0"/>
        <v>0.8</v>
      </c>
    </row>
    <row r="31" spans="1:15" ht="15.75" customHeight="1" x14ac:dyDescent="0.25">
      <c r="B31" s="11" t="s">
        <v>64</v>
      </c>
      <c r="C31" s="85">
        <v>0</v>
      </c>
      <c r="D31" s="85">
        <v>0</v>
      </c>
      <c r="E31" s="85">
        <f t="shared" ref="E31:O31" si="1">frac_rice</f>
        <v>0.1</v>
      </c>
      <c r="F31" s="85">
        <f t="shared" si="1"/>
        <v>0.1</v>
      </c>
      <c r="G31" s="85">
        <f t="shared" si="1"/>
        <v>0.1</v>
      </c>
      <c r="H31" s="85">
        <f t="shared" si="1"/>
        <v>0.1</v>
      </c>
      <c r="I31" s="85">
        <f t="shared" si="1"/>
        <v>0.1</v>
      </c>
      <c r="J31" s="85">
        <f t="shared" si="1"/>
        <v>0.1</v>
      </c>
      <c r="K31" s="85">
        <f t="shared" si="1"/>
        <v>0.1</v>
      </c>
      <c r="L31" s="85">
        <f t="shared" si="1"/>
        <v>0.1</v>
      </c>
      <c r="M31" s="85">
        <f t="shared" si="1"/>
        <v>0.1</v>
      </c>
      <c r="N31" s="85">
        <f t="shared" si="1"/>
        <v>0.1</v>
      </c>
      <c r="O31" s="85">
        <f t="shared" si="1"/>
        <v>0.1</v>
      </c>
    </row>
    <row r="32" spans="1:15" ht="15.75" customHeight="1" x14ac:dyDescent="0.25">
      <c r="B32" s="11" t="s">
        <v>62</v>
      </c>
      <c r="C32" s="85">
        <v>0</v>
      </c>
      <c r="D32" s="85">
        <v>0</v>
      </c>
      <c r="E32" s="85">
        <f t="shared" ref="E32:O32" si="2">frac_wheat</f>
        <v>0.1</v>
      </c>
      <c r="F32" s="85">
        <f t="shared" si="2"/>
        <v>0.1</v>
      </c>
      <c r="G32" s="85">
        <f t="shared" si="2"/>
        <v>0.1</v>
      </c>
      <c r="H32" s="85">
        <f t="shared" si="2"/>
        <v>0.1</v>
      </c>
      <c r="I32" s="85">
        <f t="shared" si="2"/>
        <v>0.1</v>
      </c>
      <c r="J32" s="85">
        <f t="shared" si="2"/>
        <v>0.1</v>
      </c>
      <c r="K32" s="85">
        <f t="shared" si="2"/>
        <v>0.1</v>
      </c>
      <c r="L32" s="85">
        <f t="shared" si="2"/>
        <v>0.1</v>
      </c>
      <c r="M32" s="85">
        <f t="shared" si="2"/>
        <v>0.1</v>
      </c>
      <c r="N32" s="85">
        <f t="shared" si="2"/>
        <v>0.1</v>
      </c>
      <c r="O32" s="85">
        <f t="shared" si="2"/>
        <v>0.1</v>
      </c>
    </row>
    <row r="33" spans="1:15" ht="15.75" customHeight="1" x14ac:dyDescent="0.25">
      <c r="B33" s="11" t="s">
        <v>47</v>
      </c>
      <c r="C33" s="85">
        <v>0</v>
      </c>
      <c r="D33" s="85">
        <v>0</v>
      </c>
      <c r="E33" s="85">
        <v>1</v>
      </c>
      <c r="F33" s="85">
        <v>1</v>
      </c>
      <c r="G33" s="85">
        <v>1</v>
      </c>
      <c r="H33" s="85">
        <v>1</v>
      </c>
      <c r="I33" s="85">
        <v>1</v>
      </c>
      <c r="J33" s="85">
        <v>1</v>
      </c>
      <c r="K33" s="85">
        <v>1</v>
      </c>
      <c r="L33" s="85">
        <v>1</v>
      </c>
      <c r="M33" s="85">
        <v>1</v>
      </c>
      <c r="N33" s="85">
        <v>1</v>
      </c>
      <c r="O33" s="85">
        <v>1</v>
      </c>
    </row>
    <row r="34" spans="1:15" ht="15.75" customHeight="1" x14ac:dyDescent="0.25">
      <c r="B34" s="11" t="s">
        <v>34</v>
      </c>
      <c r="C34" s="85">
        <f t="shared" ref="C34:O34" si="3">frac_malaria_risk</f>
        <v>1</v>
      </c>
      <c r="D34" s="85">
        <f t="shared" si="3"/>
        <v>1</v>
      </c>
      <c r="E34" s="85">
        <f t="shared" si="3"/>
        <v>1</v>
      </c>
      <c r="F34" s="85">
        <f t="shared" si="3"/>
        <v>1</v>
      </c>
      <c r="G34" s="85">
        <f t="shared" si="3"/>
        <v>1</v>
      </c>
      <c r="H34" s="85">
        <f t="shared" si="3"/>
        <v>1</v>
      </c>
      <c r="I34" s="85">
        <f t="shared" si="3"/>
        <v>1</v>
      </c>
      <c r="J34" s="85">
        <f t="shared" si="3"/>
        <v>1</v>
      </c>
      <c r="K34" s="85">
        <f t="shared" si="3"/>
        <v>1</v>
      </c>
      <c r="L34" s="85">
        <f t="shared" si="3"/>
        <v>1</v>
      </c>
      <c r="M34" s="85">
        <f t="shared" si="3"/>
        <v>1</v>
      </c>
      <c r="N34" s="85">
        <f t="shared" si="3"/>
        <v>1</v>
      </c>
      <c r="O34" s="85">
        <f t="shared" si="3"/>
        <v>1</v>
      </c>
    </row>
    <row r="35" spans="1:15" ht="15.75" customHeight="1" x14ac:dyDescent="0.25">
      <c r="B35" s="33" t="s">
        <v>83</v>
      </c>
      <c r="C35" s="85">
        <v>1</v>
      </c>
      <c r="D35" s="85">
        <v>1</v>
      </c>
      <c r="E35" s="85">
        <v>1</v>
      </c>
      <c r="F35" s="85">
        <v>1</v>
      </c>
      <c r="G35" s="85">
        <v>1</v>
      </c>
      <c r="H35" s="85">
        <v>1</v>
      </c>
      <c r="I35" s="85">
        <v>1</v>
      </c>
      <c r="J35" s="85">
        <v>1</v>
      </c>
      <c r="K35" s="85">
        <v>1</v>
      </c>
      <c r="L35" s="85">
        <v>1</v>
      </c>
      <c r="M35" s="85">
        <v>1</v>
      </c>
      <c r="N35" s="85">
        <v>1</v>
      </c>
      <c r="O35" s="85">
        <v>1</v>
      </c>
    </row>
    <row r="36" spans="1:15" ht="15.75" customHeight="1" x14ac:dyDescent="0.25">
      <c r="A36" s="5"/>
      <c r="B36" s="33" t="s">
        <v>82</v>
      </c>
      <c r="C36" s="85">
        <v>1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  <c r="I36" s="85">
        <v>1</v>
      </c>
      <c r="J36" s="85">
        <v>1</v>
      </c>
      <c r="K36" s="85">
        <v>1</v>
      </c>
      <c r="L36" s="85">
        <v>1</v>
      </c>
      <c r="M36" s="85">
        <v>1</v>
      </c>
      <c r="N36" s="85">
        <v>1</v>
      </c>
      <c r="O36" s="85">
        <v>1</v>
      </c>
    </row>
    <row r="37" spans="1:15" s="5" customFormat="1" ht="15.75" customHeight="1" x14ac:dyDescent="0.25">
      <c r="B37" s="33" t="s">
        <v>81</v>
      </c>
      <c r="C37" s="85">
        <v>1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  <c r="I37" s="85">
        <v>1</v>
      </c>
      <c r="J37" s="85">
        <v>1</v>
      </c>
      <c r="K37" s="85">
        <v>1</v>
      </c>
      <c r="L37" s="85">
        <v>1</v>
      </c>
      <c r="M37" s="85">
        <v>1</v>
      </c>
      <c r="N37" s="85">
        <v>1</v>
      </c>
      <c r="O37" s="85">
        <v>1</v>
      </c>
    </row>
    <row r="38" spans="1:15" s="5" customFormat="1" ht="15.75" customHeight="1" x14ac:dyDescent="0.25">
      <c r="B38" s="33" t="s">
        <v>79</v>
      </c>
      <c r="C38" s="85">
        <v>1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  <c r="I38" s="85">
        <v>1</v>
      </c>
      <c r="J38" s="85">
        <v>1</v>
      </c>
      <c r="K38" s="85">
        <v>1</v>
      </c>
      <c r="L38" s="85">
        <v>1</v>
      </c>
      <c r="M38" s="85">
        <v>1</v>
      </c>
      <c r="N38" s="85">
        <v>1</v>
      </c>
      <c r="O38" s="85">
        <v>1</v>
      </c>
    </row>
    <row r="39" spans="1:15" s="5" customFormat="1" ht="15.75" customHeight="1" x14ac:dyDescent="0.25">
      <c r="B39" s="33" t="s">
        <v>80</v>
      </c>
      <c r="C39" s="85">
        <v>1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85">
        <v>1</v>
      </c>
      <c r="J39" s="85">
        <v>1</v>
      </c>
      <c r="K39" s="85">
        <v>1</v>
      </c>
      <c r="L39" s="85">
        <v>1</v>
      </c>
      <c r="M39" s="85">
        <v>1</v>
      </c>
      <c r="N39" s="85">
        <v>1</v>
      </c>
      <c r="O39" s="85">
        <v>1</v>
      </c>
    </row>
    <row r="40" spans="1:15" ht="15.75" customHeight="1" x14ac:dyDescent="0.25">
      <c r="B40" s="33"/>
    </row>
  </sheetData>
  <sheetProtection algorithmName="SHA-512" hashValue="w0Bxihd6J/weql6Phqk6S9/qrXvqWZ4a5y3YpmKACf5GM4dfICpmTrs1srgLFetCu5O81h6jYFRILMMk9VH9Ow==" saltValue="z+F0dItCpyRiY0ZZ8MfzzQ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G3" sqref="G3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G3" sqref="G3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33</v>
      </c>
      <c r="B1" s="87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5">
      <c r="A2" s="56" t="s">
        <v>31</v>
      </c>
      <c r="B2" s="52" t="s">
        <v>61</v>
      </c>
      <c r="C2" s="88">
        <v>0</v>
      </c>
      <c r="D2" s="88">
        <v>1</v>
      </c>
      <c r="E2" s="88">
        <v>1</v>
      </c>
      <c r="F2" s="88">
        <v>1</v>
      </c>
      <c r="G2" s="88">
        <v>1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35">
      <c r="B3" s="52" t="s">
        <v>149</v>
      </c>
      <c r="C3" s="88">
        <v>1</v>
      </c>
      <c r="D3" s="88">
        <v>1</v>
      </c>
      <c r="E3" s="88">
        <v>0</v>
      </c>
      <c r="F3" s="88">
        <v>0</v>
      </c>
      <c r="G3" s="88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35">
      <c r="B4" s="52" t="s">
        <v>173</v>
      </c>
      <c r="C4" s="88">
        <v>1</v>
      </c>
      <c r="D4" s="88">
        <v>1</v>
      </c>
      <c r="E4" s="88">
        <v>1</v>
      </c>
      <c r="F4" s="88">
        <v>1</v>
      </c>
      <c r="G4" s="88">
        <v>1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35">
      <c r="B5" s="52" t="s">
        <v>198</v>
      </c>
      <c r="C5" s="88">
        <v>1</v>
      </c>
      <c r="D5" s="88">
        <v>1</v>
      </c>
      <c r="E5" s="88">
        <v>1</v>
      </c>
      <c r="F5" s="88">
        <v>1</v>
      </c>
      <c r="G5" s="88">
        <v>1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35">
      <c r="B6" s="52" t="s">
        <v>199</v>
      </c>
      <c r="C6" s="88">
        <v>1</v>
      </c>
      <c r="D6" s="88">
        <v>1</v>
      </c>
      <c r="E6" s="88">
        <v>1</v>
      </c>
      <c r="F6" s="88">
        <v>1</v>
      </c>
      <c r="G6" s="88"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35">
      <c r="B7" s="52" t="s">
        <v>195</v>
      </c>
      <c r="C7" s="88">
        <v>1</v>
      </c>
      <c r="D7" s="88">
        <v>1</v>
      </c>
      <c r="E7" s="88">
        <v>0</v>
      </c>
      <c r="F7" s="88">
        <v>0</v>
      </c>
      <c r="G7" s="88">
        <v>0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35">
      <c r="B8" s="52" t="s">
        <v>136</v>
      </c>
      <c r="C8" s="88">
        <v>0</v>
      </c>
      <c r="D8" s="88">
        <v>0</v>
      </c>
      <c r="E8" s="88">
        <v>1</v>
      </c>
      <c r="F8" s="88">
        <v>1</v>
      </c>
      <c r="G8" s="88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35">
      <c r="B9" s="52" t="s">
        <v>137</v>
      </c>
      <c r="C9" s="88">
        <v>0</v>
      </c>
      <c r="D9" s="88">
        <v>0</v>
      </c>
      <c r="E9" s="88">
        <v>1</v>
      </c>
      <c r="F9" s="88">
        <v>1</v>
      </c>
      <c r="G9" s="88">
        <v>1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35">
      <c r="B10" s="52" t="s">
        <v>84</v>
      </c>
      <c r="C10" s="88">
        <v>1</v>
      </c>
      <c r="D10" s="88">
        <v>1</v>
      </c>
      <c r="E10" s="88">
        <v>1</v>
      </c>
      <c r="F10" s="88">
        <v>1</v>
      </c>
      <c r="G10" s="88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35">
      <c r="B11" s="52" t="s">
        <v>58</v>
      </c>
      <c r="C11" s="88">
        <v>0</v>
      </c>
      <c r="D11" s="88">
        <v>0</v>
      </c>
      <c r="E11" s="88">
        <v>1</v>
      </c>
      <c r="F11" s="88">
        <v>1</v>
      </c>
      <c r="G11" s="88">
        <v>0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35">
      <c r="B12" s="52" t="s">
        <v>67</v>
      </c>
      <c r="C12" s="88">
        <v>0</v>
      </c>
      <c r="D12" s="88">
        <v>1</v>
      </c>
      <c r="E12" s="88">
        <v>1</v>
      </c>
      <c r="F12" s="88">
        <v>1</v>
      </c>
      <c r="G12" s="88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35">
      <c r="B13" s="52" t="s">
        <v>28</v>
      </c>
      <c r="C13" s="88">
        <v>0</v>
      </c>
      <c r="D13" s="88">
        <v>0</v>
      </c>
      <c r="E13" s="88">
        <v>1</v>
      </c>
      <c r="F13" s="88">
        <v>1</v>
      </c>
      <c r="G13" s="88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35">
      <c r="B14" s="52" t="s">
        <v>85</v>
      </c>
      <c r="C14" s="88">
        <v>1</v>
      </c>
      <c r="D14" s="88">
        <v>1</v>
      </c>
      <c r="E14" s="88">
        <v>1</v>
      </c>
      <c r="F14" s="88">
        <v>1</v>
      </c>
      <c r="G14" s="88">
        <v>1</v>
      </c>
      <c r="H14" s="88">
        <v>0</v>
      </c>
      <c r="I14" s="88">
        <v>0</v>
      </c>
      <c r="J14" s="88">
        <v>0</v>
      </c>
      <c r="K14" s="88">
        <v>0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35">
      <c r="B15" s="52" t="s">
        <v>60</v>
      </c>
      <c r="C15" s="88">
        <v>0</v>
      </c>
      <c r="D15" s="88">
        <v>0</v>
      </c>
      <c r="E15" s="88">
        <v>1</v>
      </c>
      <c r="F15" s="88">
        <v>1</v>
      </c>
      <c r="G15" s="88">
        <v>1</v>
      </c>
      <c r="H15" s="88">
        <v>0</v>
      </c>
      <c r="I15" s="88">
        <v>0</v>
      </c>
      <c r="J15" s="88">
        <v>0</v>
      </c>
      <c r="K15" s="88">
        <v>0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5">
      <c r="B16" s="52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</row>
    <row r="17" spans="1:16" ht="15.75" customHeight="1" x14ac:dyDescent="0.35">
      <c r="A17" s="56" t="s">
        <v>32</v>
      </c>
      <c r="B17" s="52" t="s">
        <v>29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8">
        <v>1</v>
      </c>
      <c r="I17" s="88">
        <v>1</v>
      </c>
      <c r="J17" s="88">
        <v>1</v>
      </c>
      <c r="K17" s="88">
        <v>1</v>
      </c>
      <c r="L17" s="88">
        <v>0</v>
      </c>
      <c r="M17" s="88">
        <v>0</v>
      </c>
      <c r="N17" s="88">
        <v>0</v>
      </c>
      <c r="O17" s="88">
        <v>0</v>
      </c>
    </row>
    <row r="18" spans="1:16" ht="15.75" customHeight="1" x14ac:dyDescent="0.35">
      <c r="A18" s="56"/>
      <c r="B18" s="52" t="s">
        <v>86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8">
        <v>1</v>
      </c>
      <c r="I18" s="88">
        <v>1</v>
      </c>
      <c r="J18" s="88">
        <v>1</v>
      </c>
      <c r="K18" s="88">
        <v>1</v>
      </c>
      <c r="L18" s="88">
        <v>0</v>
      </c>
      <c r="M18" s="88">
        <v>0</v>
      </c>
      <c r="N18" s="88">
        <v>0</v>
      </c>
      <c r="O18" s="88">
        <v>0</v>
      </c>
    </row>
    <row r="19" spans="1:16" ht="15.75" customHeight="1" x14ac:dyDescent="0.35">
      <c r="B19" s="90" t="s">
        <v>187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8">
        <v>1</v>
      </c>
      <c r="I19" s="88">
        <v>1</v>
      </c>
      <c r="J19" s="88">
        <v>1</v>
      </c>
      <c r="K19" s="88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6" ht="15.75" customHeight="1" x14ac:dyDescent="0.35">
      <c r="B20" s="90" t="s">
        <v>208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8">
        <v>1</v>
      </c>
      <c r="I20" s="88">
        <v>1</v>
      </c>
      <c r="J20" s="88">
        <v>1</v>
      </c>
      <c r="K20" s="88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6" ht="15.75" customHeight="1" x14ac:dyDescent="0.35">
      <c r="B21" s="91" t="s">
        <v>57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8">
        <v>1</v>
      </c>
      <c r="I21" s="88">
        <v>1</v>
      </c>
      <c r="J21" s="88">
        <v>1</v>
      </c>
      <c r="K21" s="88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6" ht="15.75" customHeight="1" x14ac:dyDescent="0.35">
      <c r="B22" s="52" t="s">
        <v>88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8">
        <v>1</v>
      </c>
      <c r="I22" s="88">
        <v>1</v>
      </c>
      <c r="J22" s="88">
        <v>1</v>
      </c>
      <c r="K22" s="88">
        <v>1</v>
      </c>
      <c r="L22" s="88">
        <v>0</v>
      </c>
      <c r="M22" s="88">
        <v>0</v>
      </c>
      <c r="N22" s="88">
        <v>0</v>
      </c>
      <c r="O22" s="88">
        <v>0</v>
      </c>
    </row>
    <row r="23" spans="1:16" ht="15.75" customHeight="1" x14ac:dyDescent="0.35">
      <c r="B23" s="52" t="s">
        <v>87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1</v>
      </c>
      <c r="I23" s="88">
        <v>1</v>
      </c>
      <c r="J23" s="88">
        <v>1</v>
      </c>
      <c r="K23" s="88">
        <v>1</v>
      </c>
      <c r="L23" s="88">
        <v>0</v>
      </c>
      <c r="M23" s="88">
        <v>0</v>
      </c>
      <c r="N23" s="88">
        <v>0</v>
      </c>
      <c r="O23" s="88">
        <v>0</v>
      </c>
    </row>
    <row r="24" spans="1:16" ht="15.75" customHeight="1" x14ac:dyDescent="0.35">
      <c r="B24" s="52" t="s">
        <v>59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1</v>
      </c>
      <c r="I24" s="88">
        <v>1</v>
      </c>
      <c r="J24" s="88">
        <v>1</v>
      </c>
      <c r="K24" s="88">
        <v>1</v>
      </c>
      <c r="L24" s="88">
        <v>0</v>
      </c>
      <c r="M24" s="88">
        <v>0</v>
      </c>
      <c r="N24" s="88">
        <v>0</v>
      </c>
      <c r="O24" s="88">
        <v>0</v>
      </c>
    </row>
    <row r="25" spans="1:16" ht="15.75" customHeight="1" x14ac:dyDescent="0.35">
      <c r="B25" s="52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</row>
    <row r="26" spans="1:16" ht="16" customHeight="1" x14ac:dyDescent="0.35">
      <c r="A26" s="56" t="s">
        <v>37</v>
      </c>
      <c r="B26" s="52" t="s">
        <v>197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8">
        <v>1</v>
      </c>
      <c r="M26" s="88">
        <v>0</v>
      </c>
      <c r="N26" s="88">
        <v>0</v>
      </c>
      <c r="O26" s="88">
        <v>0</v>
      </c>
      <c r="P26" s="92"/>
    </row>
    <row r="27" spans="1:16" ht="15.75" customHeight="1" x14ac:dyDescent="0.35">
      <c r="B27" s="59" t="s">
        <v>188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8">
        <v>1</v>
      </c>
      <c r="M27" s="88">
        <v>1</v>
      </c>
      <c r="N27" s="88">
        <v>1</v>
      </c>
      <c r="O27" s="88">
        <v>1</v>
      </c>
    </row>
    <row r="28" spans="1:16" ht="15.75" customHeight="1" x14ac:dyDescent="0.35">
      <c r="A28" s="56"/>
      <c r="B28" s="59" t="s">
        <v>207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8">
        <v>1</v>
      </c>
      <c r="M28" s="88">
        <v>1</v>
      </c>
      <c r="N28" s="88">
        <v>1</v>
      </c>
      <c r="O28" s="88">
        <v>1</v>
      </c>
    </row>
    <row r="29" spans="1:16" ht="15.75" customHeight="1" x14ac:dyDescent="0.35">
      <c r="B29" s="59" t="s">
        <v>189</v>
      </c>
      <c r="C29" s="88">
        <v>0</v>
      </c>
      <c r="D29" s="88">
        <v>0</v>
      </c>
      <c r="E29" s="88">
        <v>0</v>
      </c>
      <c r="F29" s="88">
        <v>0</v>
      </c>
      <c r="G29" s="88">
        <v>0</v>
      </c>
      <c r="H29" s="88">
        <v>0</v>
      </c>
      <c r="I29" s="88">
        <v>0</v>
      </c>
      <c r="J29" s="88">
        <v>0</v>
      </c>
      <c r="K29" s="88">
        <v>0</v>
      </c>
      <c r="L29" s="88">
        <v>1</v>
      </c>
      <c r="M29" s="88">
        <v>1</v>
      </c>
      <c r="N29" s="88">
        <v>1</v>
      </c>
      <c r="O29" s="88">
        <v>1</v>
      </c>
    </row>
    <row r="30" spans="1:16" ht="15.75" customHeight="1" x14ac:dyDescent="0.35">
      <c r="B30" s="59" t="s">
        <v>190</v>
      </c>
      <c r="C30" s="88">
        <v>0</v>
      </c>
      <c r="D30" s="88">
        <v>0</v>
      </c>
      <c r="E30" s="88">
        <v>0</v>
      </c>
      <c r="F30" s="88">
        <v>0</v>
      </c>
      <c r="G30" s="88">
        <v>0</v>
      </c>
      <c r="H30" s="88">
        <v>0</v>
      </c>
      <c r="I30" s="88">
        <v>0</v>
      </c>
      <c r="J30" s="88">
        <v>0</v>
      </c>
      <c r="K30" s="88">
        <v>0</v>
      </c>
      <c r="L30" s="88">
        <v>1</v>
      </c>
      <c r="M30" s="88">
        <v>0</v>
      </c>
      <c r="N30" s="88">
        <v>0</v>
      </c>
      <c r="O30" s="88">
        <v>0</v>
      </c>
    </row>
    <row r="31" spans="1:16" ht="15.75" customHeight="1" x14ac:dyDescent="0.35">
      <c r="B31" s="52"/>
      <c r="C31" s="93"/>
      <c r="D31" s="93"/>
      <c r="E31" s="94"/>
      <c r="F31" s="94"/>
      <c r="G31" s="94"/>
      <c r="H31" s="94"/>
      <c r="I31" s="94"/>
      <c r="J31" s="89"/>
      <c r="K31" s="89"/>
      <c r="L31" s="89"/>
      <c r="M31" s="89"/>
      <c r="N31" s="89"/>
      <c r="O31" s="89"/>
    </row>
    <row r="32" spans="1:16" ht="15.75" customHeight="1" x14ac:dyDescent="0.35">
      <c r="A32" s="56" t="s">
        <v>35</v>
      </c>
      <c r="B32" s="52" t="s">
        <v>63</v>
      </c>
      <c r="C32" s="88">
        <v>1</v>
      </c>
      <c r="D32" s="88">
        <v>0</v>
      </c>
      <c r="E32" s="88">
        <v>1</v>
      </c>
      <c r="F32" s="88">
        <v>1</v>
      </c>
      <c r="G32" s="88">
        <v>1</v>
      </c>
      <c r="H32" s="88">
        <v>1</v>
      </c>
      <c r="I32" s="88">
        <v>1</v>
      </c>
      <c r="J32" s="88">
        <v>1</v>
      </c>
      <c r="K32" s="88">
        <v>1</v>
      </c>
      <c r="L32" s="88">
        <v>1</v>
      </c>
      <c r="M32" s="88">
        <v>1</v>
      </c>
      <c r="N32" s="88">
        <v>1</v>
      </c>
      <c r="O32" s="88">
        <v>1</v>
      </c>
    </row>
    <row r="33" spans="1:15" ht="15.75" customHeight="1" x14ac:dyDescent="0.35">
      <c r="B33" s="52" t="s">
        <v>64</v>
      </c>
      <c r="C33" s="88">
        <v>1</v>
      </c>
      <c r="D33" s="88">
        <v>0</v>
      </c>
      <c r="E33" s="88">
        <v>1</v>
      </c>
      <c r="F33" s="88">
        <v>1</v>
      </c>
      <c r="G33" s="88">
        <v>1</v>
      </c>
      <c r="H33" s="88">
        <v>1</v>
      </c>
      <c r="I33" s="88">
        <v>1</v>
      </c>
      <c r="J33" s="88">
        <v>1</v>
      </c>
      <c r="K33" s="88">
        <v>1</v>
      </c>
      <c r="L33" s="88">
        <v>1</v>
      </c>
      <c r="M33" s="88">
        <v>1</v>
      </c>
      <c r="N33" s="88">
        <v>1</v>
      </c>
      <c r="O33" s="88">
        <v>1</v>
      </c>
    </row>
    <row r="34" spans="1:15" ht="15.75" customHeight="1" x14ac:dyDescent="0.35">
      <c r="B34" s="52" t="s">
        <v>62</v>
      </c>
      <c r="C34" s="88">
        <v>1</v>
      </c>
      <c r="D34" s="88">
        <v>0</v>
      </c>
      <c r="E34" s="88">
        <v>1</v>
      </c>
      <c r="F34" s="88">
        <v>1</v>
      </c>
      <c r="G34" s="88">
        <v>1</v>
      </c>
      <c r="H34" s="88">
        <v>1</v>
      </c>
      <c r="I34" s="88">
        <v>1</v>
      </c>
      <c r="J34" s="88">
        <v>1</v>
      </c>
      <c r="K34" s="88">
        <v>1</v>
      </c>
      <c r="L34" s="88">
        <v>1</v>
      </c>
      <c r="M34" s="88">
        <v>1</v>
      </c>
      <c r="N34" s="88">
        <v>1</v>
      </c>
      <c r="O34" s="88">
        <v>1</v>
      </c>
    </row>
    <row r="35" spans="1:15" ht="15.75" customHeight="1" x14ac:dyDescent="0.35">
      <c r="B35" s="52" t="s">
        <v>47</v>
      </c>
      <c r="C35" s="88">
        <v>1</v>
      </c>
      <c r="D35" s="88">
        <v>0</v>
      </c>
      <c r="E35" s="88">
        <v>1</v>
      </c>
      <c r="F35" s="88">
        <v>1</v>
      </c>
      <c r="G35" s="88">
        <v>1</v>
      </c>
      <c r="H35" s="88">
        <v>1</v>
      </c>
      <c r="I35" s="88">
        <v>1</v>
      </c>
      <c r="J35" s="88">
        <v>1</v>
      </c>
      <c r="K35" s="88">
        <v>1</v>
      </c>
      <c r="L35" s="88">
        <v>1</v>
      </c>
      <c r="M35" s="88">
        <v>1</v>
      </c>
      <c r="N35" s="88">
        <v>1</v>
      </c>
      <c r="O35" s="88">
        <v>1</v>
      </c>
    </row>
    <row r="36" spans="1:15" ht="15.75" customHeight="1" x14ac:dyDescent="0.35">
      <c r="B36" s="52" t="s">
        <v>34</v>
      </c>
      <c r="C36" s="88">
        <v>1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  <c r="I36" s="88">
        <v>1</v>
      </c>
      <c r="J36" s="88">
        <v>1</v>
      </c>
      <c r="K36" s="88">
        <v>1</v>
      </c>
      <c r="L36" s="88">
        <v>1</v>
      </c>
      <c r="M36" s="88">
        <v>1</v>
      </c>
      <c r="N36" s="88">
        <v>1</v>
      </c>
      <c r="O36" s="88">
        <v>1</v>
      </c>
    </row>
    <row r="37" spans="1:15" ht="15.75" customHeight="1" x14ac:dyDescent="0.35">
      <c r="A37" s="95"/>
      <c r="B37" s="52" t="s">
        <v>83</v>
      </c>
      <c r="C37" s="88">
        <v>1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  <c r="I37" s="88">
        <v>1</v>
      </c>
      <c r="J37" s="88">
        <v>1</v>
      </c>
      <c r="K37" s="88">
        <v>1</v>
      </c>
      <c r="L37" s="88">
        <v>1</v>
      </c>
      <c r="M37" s="88">
        <v>1</v>
      </c>
      <c r="N37" s="88">
        <v>1</v>
      </c>
      <c r="O37" s="88">
        <v>1</v>
      </c>
    </row>
    <row r="38" spans="1:15" s="95" customFormat="1" ht="15.75" customHeight="1" x14ac:dyDescent="0.35">
      <c r="B38" s="52" t="s">
        <v>82</v>
      </c>
      <c r="C38" s="88">
        <v>1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88">
        <v>1</v>
      </c>
      <c r="J38" s="88">
        <v>1</v>
      </c>
      <c r="K38" s="88">
        <v>1</v>
      </c>
      <c r="L38" s="88">
        <v>1</v>
      </c>
      <c r="M38" s="88">
        <v>1</v>
      </c>
      <c r="N38" s="88">
        <v>1</v>
      </c>
      <c r="O38" s="88">
        <v>1</v>
      </c>
    </row>
    <row r="39" spans="1:15" s="95" customFormat="1" ht="15.75" customHeight="1" x14ac:dyDescent="0.35">
      <c r="B39" s="52" t="s">
        <v>81</v>
      </c>
      <c r="C39" s="88">
        <v>1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  <c r="I39" s="88">
        <v>1</v>
      </c>
      <c r="J39" s="88">
        <v>1</v>
      </c>
      <c r="K39" s="88">
        <v>1</v>
      </c>
      <c r="L39" s="88">
        <v>1</v>
      </c>
      <c r="M39" s="88">
        <v>1</v>
      </c>
      <c r="N39" s="88">
        <v>1</v>
      </c>
      <c r="O39" s="88">
        <v>1</v>
      </c>
    </row>
    <row r="40" spans="1:15" s="95" customFormat="1" ht="15.75" customHeight="1" x14ac:dyDescent="0.35">
      <c r="B40" s="52" t="s">
        <v>79</v>
      </c>
      <c r="C40" s="88">
        <v>1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  <c r="I40" s="88">
        <v>1</v>
      </c>
      <c r="J40" s="88">
        <v>1</v>
      </c>
      <c r="K40" s="88">
        <v>1</v>
      </c>
      <c r="L40" s="88">
        <v>1</v>
      </c>
      <c r="M40" s="88">
        <v>1</v>
      </c>
      <c r="N40" s="88">
        <v>1</v>
      </c>
      <c r="O40" s="88">
        <v>1</v>
      </c>
    </row>
    <row r="41" spans="1:15" ht="15" customHeight="1" x14ac:dyDescent="0.35">
      <c r="B41" s="52" t="s">
        <v>80</v>
      </c>
      <c r="C41" s="88">
        <v>1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  <c r="I41" s="88">
        <v>1</v>
      </c>
      <c r="J41" s="88">
        <v>1</v>
      </c>
      <c r="K41" s="88">
        <v>1</v>
      </c>
      <c r="L41" s="88">
        <v>1</v>
      </c>
      <c r="M41" s="88">
        <v>1</v>
      </c>
      <c r="N41" s="88">
        <v>1</v>
      </c>
      <c r="O41" s="8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abSelected="1" workbookViewId="0">
      <selection activeCell="B33" sqref="B33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69</v>
      </c>
      <c r="B1" s="35" t="s">
        <v>212</v>
      </c>
      <c r="C1" s="35" t="s">
        <v>70</v>
      </c>
      <c r="D1" s="35" t="s">
        <v>213</v>
      </c>
      <c r="E1" s="35" t="s">
        <v>214</v>
      </c>
      <c r="F1" s="35" t="s">
        <v>24</v>
      </c>
      <c r="G1" s="35" t="s">
        <v>71</v>
      </c>
      <c r="H1" s="35" t="s">
        <v>74</v>
      </c>
      <c r="I1" s="35" t="s">
        <v>215</v>
      </c>
      <c r="J1" s="35" t="s">
        <v>196</v>
      </c>
      <c r="K1" s="35" t="s">
        <v>216</v>
      </c>
    </row>
    <row r="2" spans="1:11" ht="13.25" x14ac:dyDescent="0.25">
      <c r="A2" s="52" t="s">
        <v>29</v>
      </c>
      <c r="B2" s="88"/>
      <c r="C2" s="88"/>
      <c r="D2" s="88"/>
      <c r="E2" s="88"/>
      <c r="F2" s="88"/>
      <c r="G2" s="88"/>
      <c r="H2" s="88"/>
      <c r="I2" s="88" t="s">
        <v>194</v>
      </c>
      <c r="J2" s="88"/>
      <c r="K2" s="88"/>
    </row>
    <row r="3" spans="1:11" ht="13.25" x14ac:dyDescent="0.25">
      <c r="A3" s="52" t="s">
        <v>86</v>
      </c>
      <c r="B3" s="88"/>
      <c r="C3" s="88"/>
      <c r="D3" s="88"/>
      <c r="E3" s="88"/>
      <c r="F3" s="88"/>
      <c r="G3" s="88"/>
      <c r="H3" s="88" t="s">
        <v>194</v>
      </c>
      <c r="I3" s="88"/>
      <c r="J3" s="88"/>
      <c r="K3" s="88"/>
    </row>
    <row r="4" spans="1:11" ht="13.25" x14ac:dyDescent="0.25">
      <c r="A4" s="52" t="s">
        <v>61</v>
      </c>
      <c r="B4" s="88"/>
      <c r="C4" s="88"/>
      <c r="D4" s="88" t="s">
        <v>194</v>
      </c>
      <c r="E4" s="88"/>
      <c r="F4" s="88"/>
      <c r="G4" s="88"/>
      <c r="H4" s="88"/>
      <c r="I4" s="88"/>
      <c r="J4" s="88"/>
      <c r="K4" s="88"/>
    </row>
    <row r="5" spans="1:11" ht="13.25" x14ac:dyDescent="0.25">
      <c r="A5" s="52" t="s">
        <v>149</v>
      </c>
      <c r="B5" s="88"/>
      <c r="C5" s="88" t="s">
        <v>194</v>
      </c>
      <c r="D5" s="88"/>
      <c r="E5" s="88"/>
      <c r="F5" s="88"/>
      <c r="G5" s="88"/>
      <c r="H5" s="88"/>
      <c r="I5" s="88"/>
      <c r="J5" s="88"/>
      <c r="K5" s="88"/>
    </row>
    <row r="6" spans="1:11" ht="13.25" x14ac:dyDescent="0.25">
      <c r="A6" s="52" t="s">
        <v>197</v>
      </c>
      <c r="B6" s="88"/>
      <c r="C6" s="88"/>
      <c r="D6" s="88"/>
      <c r="E6" s="88"/>
      <c r="F6" s="88"/>
      <c r="G6" s="88"/>
      <c r="H6" s="88"/>
      <c r="I6" s="88"/>
      <c r="J6" s="88" t="s">
        <v>194</v>
      </c>
      <c r="K6" s="88" t="s">
        <v>194</v>
      </c>
    </row>
    <row r="7" spans="1:11" ht="13.25" x14ac:dyDescent="0.25">
      <c r="A7" s="52" t="s">
        <v>63</v>
      </c>
      <c r="B7" s="88"/>
      <c r="C7" s="88" t="s">
        <v>194</v>
      </c>
      <c r="D7" s="88"/>
      <c r="E7" s="88"/>
      <c r="F7" s="88"/>
      <c r="G7" s="88"/>
      <c r="H7" s="88" t="s">
        <v>194</v>
      </c>
      <c r="I7" s="88"/>
      <c r="J7" s="88"/>
      <c r="K7" s="88"/>
    </row>
    <row r="8" spans="1:11" ht="13.25" x14ac:dyDescent="0.25">
      <c r="A8" s="52" t="s">
        <v>64</v>
      </c>
      <c r="B8" s="88"/>
      <c r="C8" s="88" t="s">
        <v>194</v>
      </c>
      <c r="D8" s="88"/>
      <c r="E8" s="88"/>
      <c r="F8" s="88"/>
      <c r="G8" s="88"/>
      <c r="H8" s="88" t="s">
        <v>194</v>
      </c>
      <c r="I8" s="88"/>
      <c r="J8" s="88"/>
      <c r="K8" s="88"/>
    </row>
    <row r="9" spans="1:11" ht="13.25" x14ac:dyDescent="0.25">
      <c r="A9" s="52" t="s">
        <v>62</v>
      </c>
      <c r="B9" s="88"/>
      <c r="C9" s="88" t="s">
        <v>194</v>
      </c>
      <c r="D9" s="88"/>
      <c r="E9" s="88"/>
      <c r="F9" s="88"/>
      <c r="G9" s="88"/>
      <c r="H9" s="88" t="s">
        <v>194</v>
      </c>
      <c r="I9" s="88"/>
      <c r="J9" s="88"/>
      <c r="K9" s="88"/>
    </row>
    <row r="10" spans="1:11" ht="13.25" x14ac:dyDescent="0.25">
      <c r="A10" s="59" t="s">
        <v>188</v>
      </c>
      <c r="B10" s="88"/>
      <c r="C10" s="88" t="s">
        <v>194</v>
      </c>
      <c r="D10" s="88"/>
      <c r="E10" s="88"/>
      <c r="F10" s="88"/>
      <c r="G10" s="88"/>
      <c r="H10" s="88"/>
      <c r="I10" s="88"/>
      <c r="J10" s="88"/>
      <c r="K10" s="88"/>
    </row>
    <row r="11" spans="1:11" ht="13.25" x14ac:dyDescent="0.25">
      <c r="A11" s="59" t="s">
        <v>207</v>
      </c>
      <c r="B11" s="88"/>
      <c r="C11" s="88" t="s">
        <v>194</v>
      </c>
      <c r="D11" s="88"/>
      <c r="E11" s="88"/>
      <c r="F11" s="88"/>
      <c r="G11" s="88"/>
      <c r="H11" s="88"/>
      <c r="I11" s="88"/>
      <c r="J11" s="88"/>
      <c r="K11" s="88"/>
    </row>
    <row r="12" spans="1:11" ht="13.25" x14ac:dyDescent="0.25">
      <c r="A12" s="59" t="s">
        <v>189</v>
      </c>
      <c r="B12" s="88"/>
      <c r="C12" s="88" t="s">
        <v>194</v>
      </c>
      <c r="D12" s="88"/>
      <c r="E12" s="88"/>
      <c r="F12" s="88"/>
      <c r="G12" s="88"/>
      <c r="H12" s="88"/>
      <c r="I12" s="88"/>
      <c r="J12" s="88"/>
      <c r="K12" s="88"/>
    </row>
    <row r="13" spans="1:11" ht="13.25" x14ac:dyDescent="0.25">
      <c r="A13" s="59" t="s">
        <v>190</v>
      </c>
      <c r="B13" s="88"/>
      <c r="C13" s="88" t="s">
        <v>194</v>
      </c>
      <c r="D13" s="88"/>
      <c r="E13" s="88"/>
      <c r="F13" s="88"/>
      <c r="G13" s="88"/>
      <c r="H13" s="88"/>
      <c r="I13" s="88"/>
      <c r="J13" s="88"/>
      <c r="K13" s="88"/>
    </row>
    <row r="14" spans="1:11" ht="13.25" x14ac:dyDescent="0.25">
      <c r="A14" s="90" t="s">
        <v>187</v>
      </c>
      <c r="B14" s="88"/>
      <c r="C14" s="88" t="s">
        <v>194</v>
      </c>
      <c r="D14" s="88"/>
      <c r="E14" s="88"/>
      <c r="F14" s="88"/>
      <c r="G14" s="88"/>
      <c r="H14" s="88"/>
      <c r="I14" s="88" t="s">
        <v>194</v>
      </c>
      <c r="J14" s="88"/>
      <c r="K14" s="88"/>
    </row>
    <row r="15" spans="1:11" ht="13.25" x14ac:dyDescent="0.25">
      <c r="A15" s="90" t="s">
        <v>208</v>
      </c>
      <c r="B15" s="88"/>
      <c r="C15" s="88" t="s">
        <v>194</v>
      </c>
      <c r="D15" s="88"/>
      <c r="E15" s="88"/>
      <c r="F15" s="88"/>
      <c r="G15" s="88"/>
      <c r="H15" s="88"/>
      <c r="I15" s="88" t="s">
        <v>194</v>
      </c>
      <c r="J15" s="88"/>
      <c r="K15" s="88"/>
    </row>
    <row r="16" spans="1:11" ht="13.25" x14ac:dyDescent="0.25">
      <c r="A16" s="52" t="s">
        <v>57</v>
      </c>
      <c r="B16" s="88"/>
      <c r="C16" s="88" t="s">
        <v>194</v>
      </c>
      <c r="D16" s="88"/>
      <c r="E16" s="88"/>
      <c r="F16" s="88"/>
      <c r="G16" s="88"/>
      <c r="H16" s="88" t="s">
        <v>194</v>
      </c>
      <c r="I16" s="88" t="s">
        <v>194</v>
      </c>
      <c r="J16" s="88"/>
      <c r="K16" s="88"/>
    </row>
    <row r="17" spans="1:11" ht="13.25" x14ac:dyDescent="0.25">
      <c r="A17" s="52" t="s">
        <v>47</v>
      </c>
      <c r="B17" s="88"/>
      <c r="C17" s="88" t="s">
        <v>194</v>
      </c>
      <c r="D17" s="88"/>
      <c r="E17" s="88"/>
      <c r="F17" s="88"/>
      <c r="G17" s="88"/>
      <c r="H17" s="88"/>
      <c r="I17" s="88"/>
      <c r="J17" s="88"/>
      <c r="K17" s="88"/>
    </row>
    <row r="18" spans="1:11" ht="13.25" x14ac:dyDescent="0.25">
      <c r="A18" s="52" t="s">
        <v>173</v>
      </c>
      <c r="B18" s="88" t="s">
        <v>194</v>
      </c>
      <c r="C18" s="88"/>
      <c r="D18" s="88"/>
      <c r="E18" s="88"/>
      <c r="F18" s="88" t="s">
        <v>194</v>
      </c>
      <c r="G18" s="88"/>
      <c r="H18" s="88"/>
      <c r="I18" s="88"/>
      <c r="J18" s="88"/>
      <c r="K18" s="88"/>
    </row>
    <row r="19" spans="1:11" ht="13.25" x14ac:dyDescent="0.25">
      <c r="A19" s="52" t="s">
        <v>198</v>
      </c>
      <c r="B19" s="88" t="s">
        <v>194</v>
      </c>
      <c r="C19" s="88"/>
      <c r="D19" s="88"/>
      <c r="E19" s="88"/>
      <c r="F19" s="88" t="s">
        <v>194</v>
      </c>
      <c r="G19" s="88"/>
      <c r="H19" s="88"/>
      <c r="I19" s="88"/>
      <c r="J19" s="88"/>
      <c r="K19" s="88"/>
    </row>
    <row r="20" spans="1:11" ht="13.25" x14ac:dyDescent="0.25">
      <c r="A20" s="52" t="s">
        <v>199</v>
      </c>
      <c r="B20" s="88" t="s">
        <v>194</v>
      </c>
      <c r="C20" s="88"/>
      <c r="D20" s="88"/>
      <c r="E20" s="88"/>
      <c r="F20" s="88" t="s">
        <v>194</v>
      </c>
      <c r="G20" s="88"/>
      <c r="H20" s="88"/>
      <c r="I20" s="88"/>
      <c r="J20" s="88"/>
      <c r="K20" s="88"/>
    </row>
    <row r="21" spans="1:11" ht="13.25" x14ac:dyDescent="0.25">
      <c r="A21" s="52" t="s">
        <v>195</v>
      </c>
      <c r="B21" s="88"/>
      <c r="C21" s="88"/>
      <c r="D21" s="88"/>
      <c r="E21" s="88"/>
      <c r="F21" s="88"/>
      <c r="G21" s="88"/>
      <c r="H21" s="88" t="s">
        <v>194</v>
      </c>
      <c r="I21" s="88" t="s">
        <v>194</v>
      </c>
      <c r="J21" s="88"/>
      <c r="K21" s="88"/>
    </row>
    <row r="22" spans="1:11" ht="13.25" x14ac:dyDescent="0.25">
      <c r="A22" s="52" t="s">
        <v>136</v>
      </c>
      <c r="B22" s="88" t="s">
        <v>194</v>
      </c>
      <c r="C22" s="88" t="s">
        <v>194</v>
      </c>
      <c r="D22" s="88" t="s">
        <v>194</v>
      </c>
      <c r="E22" s="88"/>
      <c r="F22" s="88"/>
      <c r="G22" s="88"/>
      <c r="H22" s="88"/>
      <c r="I22" s="88"/>
      <c r="J22" s="88"/>
      <c r="K22" s="88"/>
    </row>
    <row r="23" spans="1:11" ht="13.25" x14ac:dyDescent="0.25">
      <c r="A23" s="52" t="s">
        <v>34</v>
      </c>
      <c r="B23" s="88"/>
      <c r="C23" s="88" t="s">
        <v>194</v>
      </c>
      <c r="D23" s="88"/>
      <c r="E23" s="88"/>
      <c r="F23" s="88"/>
      <c r="G23" s="88"/>
      <c r="H23" s="88"/>
      <c r="I23" s="88" t="s">
        <v>194</v>
      </c>
      <c r="J23" s="88"/>
      <c r="K23" s="88"/>
    </row>
    <row r="24" spans="1:11" x14ac:dyDescent="0.25">
      <c r="A24" s="52" t="s">
        <v>88</v>
      </c>
      <c r="B24" s="88"/>
      <c r="C24" s="88"/>
      <c r="D24" s="88"/>
      <c r="E24" s="88"/>
      <c r="F24" s="88"/>
      <c r="G24" s="88"/>
      <c r="H24" s="88" t="s">
        <v>194</v>
      </c>
      <c r="I24" s="88"/>
      <c r="J24" s="88"/>
      <c r="K24" s="88"/>
    </row>
    <row r="25" spans="1:11" x14ac:dyDescent="0.25">
      <c r="A25" s="52" t="s">
        <v>87</v>
      </c>
      <c r="B25" s="88"/>
      <c r="C25" s="88"/>
      <c r="D25" s="88"/>
      <c r="E25" s="88"/>
      <c r="F25" s="88"/>
      <c r="G25" s="88"/>
      <c r="H25" s="88" t="s">
        <v>194</v>
      </c>
      <c r="I25" s="88"/>
      <c r="J25" s="88"/>
      <c r="K25" s="88"/>
    </row>
    <row r="26" spans="1:11" x14ac:dyDescent="0.25">
      <c r="A26" s="52" t="s">
        <v>137</v>
      </c>
      <c r="B26" s="88"/>
      <c r="C26" s="88" t="s">
        <v>194</v>
      </c>
      <c r="D26" s="88"/>
      <c r="E26" s="88"/>
      <c r="F26" s="88"/>
      <c r="G26" s="88"/>
      <c r="H26" s="88"/>
      <c r="I26" s="88"/>
      <c r="J26" s="88"/>
      <c r="K26" s="88"/>
    </row>
    <row r="27" spans="1:11" x14ac:dyDescent="0.25">
      <c r="A27" s="52" t="s">
        <v>59</v>
      </c>
      <c r="B27" s="88"/>
      <c r="C27" s="88" t="s">
        <v>194</v>
      </c>
      <c r="D27" s="88"/>
      <c r="E27" s="88"/>
      <c r="F27" s="88"/>
      <c r="G27" s="88"/>
      <c r="H27" s="88"/>
      <c r="I27" s="88" t="s">
        <v>194</v>
      </c>
      <c r="J27" s="88"/>
      <c r="K27" s="88"/>
    </row>
    <row r="28" spans="1:11" x14ac:dyDescent="0.25">
      <c r="A28" s="52" t="s">
        <v>84</v>
      </c>
      <c r="B28" s="88"/>
      <c r="C28" s="88"/>
      <c r="D28" s="88"/>
      <c r="E28" s="88"/>
      <c r="F28" s="88"/>
      <c r="G28" s="88"/>
      <c r="H28" s="88" t="s">
        <v>194</v>
      </c>
      <c r="I28" s="88"/>
      <c r="J28" s="88"/>
      <c r="K28" s="88"/>
    </row>
    <row r="29" spans="1:11" x14ac:dyDescent="0.25">
      <c r="A29" s="52" t="s">
        <v>58</v>
      </c>
      <c r="B29" s="88" t="s">
        <v>194</v>
      </c>
      <c r="C29" s="88"/>
      <c r="D29" s="88" t="s">
        <v>194</v>
      </c>
      <c r="E29" s="88"/>
      <c r="F29" s="88"/>
      <c r="G29" s="88"/>
      <c r="H29" s="88"/>
      <c r="I29" s="88"/>
      <c r="J29" s="88"/>
      <c r="K29" s="88"/>
    </row>
    <row r="30" spans="1:11" x14ac:dyDescent="0.25">
      <c r="A30" s="52" t="s">
        <v>67</v>
      </c>
      <c r="B30" s="88"/>
      <c r="C30" s="88"/>
      <c r="D30" s="88"/>
      <c r="E30" s="88" t="s">
        <v>194</v>
      </c>
      <c r="F30" s="88"/>
      <c r="G30" s="88"/>
      <c r="H30" s="88"/>
      <c r="I30" s="88"/>
      <c r="J30" s="88"/>
      <c r="K30" s="88"/>
    </row>
    <row r="31" spans="1:11" x14ac:dyDescent="0.25">
      <c r="A31" s="52" t="s">
        <v>183</v>
      </c>
      <c r="B31" s="88"/>
      <c r="C31" s="88"/>
      <c r="D31" s="88"/>
      <c r="E31" s="88" t="s">
        <v>194</v>
      </c>
      <c r="F31" s="88"/>
      <c r="G31" s="88"/>
      <c r="H31" s="88"/>
      <c r="I31" s="88"/>
      <c r="J31" s="88"/>
      <c r="K31" s="88"/>
    </row>
    <row r="32" spans="1:11" x14ac:dyDescent="0.25">
      <c r="A32" s="52" t="s">
        <v>28</v>
      </c>
      <c r="B32" s="88"/>
      <c r="C32" s="88"/>
      <c r="D32" s="88"/>
      <c r="E32" s="88"/>
      <c r="F32" s="88"/>
      <c r="G32" s="88" t="s">
        <v>194</v>
      </c>
      <c r="H32" s="88" t="s">
        <v>194</v>
      </c>
      <c r="I32" s="88"/>
      <c r="J32" s="88"/>
      <c r="K32" s="88"/>
    </row>
    <row r="33" spans="1:11" x14ac:dyDescent="0.25">
      <c r="A33" s="52" t="s">
        <v>83</v>
      </c>
      <c r="B33" s="88"/>
      <c r="C33" s="88"/>
      <c r="D33" s="88"/>
      <c r="E33" s="88"/>
      <c r="F33" s="88"/>
      <c r="G33" s="88" t="s">
        <v>194</v>
      </c>
      <c r="H33" s="88" t="s">
        <v>194</v>
      </c>
      <c r="I33" s="88"/>
      <c r="J33" s="88"/>
      <c r="K33" s="88"/>
    </row>
    <row r="34" spans="1:11" x14ac:dyDescent="0.25">
      <c r="A34" s="52" t="s">
        <v>82</v>
      </c>
      <c r="B34" s="88"/>
      <c r="C34" s="88"/>
      <c r="D34" s="88"/>
      <c r="E34" s="88"/>
      <c r="F34" s="88"/>
      <c r="G34" s="88" t="s">
        <v>194</v>
      </c>
      <c r="H34" s="88" t="s">
        <v>194</v>
      </c>
      <c r="I34" s="88"/>
      <c r="J34" s="88"/>
      <c r="K34" s="88"/>
    </row>
    <row r="35" spans="1:11" x14ac:dyDescent="0.25">
      <c r="A35" s="52" t="s">
        <v>81</v>
      </c>
      <c r="B35" s="88"/>
      <c r="C35" s="88"/>
      <c r="D35" s="88"/>
      <c r="E35" s="88"/>
      <c r="F35" s="88"/>
      <c r="G35" s="88" t="s">
        <v>194</v>
      </c>
      <c r="H35" s="88" t="s">
        <v>194</v>
      </c>
      <c r="I35" s="88"/>
      <c r="J35" s="88"/>
      <c r="K35" s="88"/>
    </row>
    <row r="36" spans="1:11" x14ac:dyDescent="0.25">
      <c r="A36" s="52" t="s">
        <v>79</v>
      </c>
      <c r="B36" s="88"/>
      <c r="C36" s="88"/>
      <c r="D36" s="88"/>
      <c r="E36" s="88"/>
      <c r="F36" s="88"/>
      <c r="G36" s="88" t="s">
        <v>194</v>
      </c>
      <c r="H36" s="88" t="s">
        <v>194</v>
      </c>
      <c r="I36" s="88"/>
      <c r="J36" s="88"/>
      <c r="K36" s="88"/>
    </row>
    <row r="37" spans="1:11" x14ac:dyDescent="0.25">
      <c r="A37" s="52" t="s">
        <v>80</v>
      </c>
      <c r="B37" s="88"/>
      <c r="C37" s="88"/>
      <c r="D37" s="88"/>
      <c r="E37" s="88"/>
      <c r="F37" s="88"/>
      <c r="G37" s="88" t="s">
        <v>194</v>
      </c>
      <c r="H37" s="88" t="s">
        <v>194</v>
      </c>
      <c r="I37" s="88"/>
      <c r="J37" s="88"/>
      <c r="K37" s="88"/>
    </row>
    <row r="38" spans="1:11" x14ac:dyDescent="0.25">
      <c r="A38" s="52" t="s">
        <v>85</v>
      </c>
      <c r="B38" s="88"/>
      <c r="C38" s="88"/>
      <c r="D38" s="88"/>
      <c r="E38" s="88"/>
      <c r="F38" s="88"/>
      <c r="G38" s="88"/>
      <c r="H38" s="88" t="s">
        <v>194</v>
      </c>
      <c r="I38" s="88"/>
      <c r="J38" s="88"/>
      <c r="K38" s="88"/>
    </row>
    <row r="39" spans="1:11" x14ac:dyDescent="0.25">
      <c r="A39" s="52" t="s">
        <v>60</v>
      </c>
      <c r="B39" s="88" t="s">
        <v>194</v>
      </c>
      <c r="C39" s="88"/>
      <c r="D39" s="88"/>
      <c r="E39" s="88"/>
      <c r="F39" s="88"/>
      <c r="G39" s="88" t="s">
        <v>194</v>
      </c>
      <c r="H39" s="88" t="s">
        <v>194</v>
      </c>
      <c r="I39" s="88"/>
      <c r="J39" s="88"/>
      <c r="K39" s="88"/>
    </row>
  </sheetData>
  <sheetProtection algorithmName="SHA-512" hashValue="H8GEhv3N64HWlzRVu5HFHt9PvmQsNe+1DowbDIfP4wuSfyrAbYal5JDNY786KmV04LO17/iaoVD0aCaX/XYDUg==" saltValue="RKWi94S3llyXDHeSz+rR4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G3" sqref="G3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217</v>
      </c>
      <c r="B1" s="35" t="s">
        <v>212</v>
      </c>
      <c r="C1" s="35" t="s">
        <v>70</v>
      </c>
      <c r="D1" s="35" t="s">
        <v>213</v>
      </c>
      <c r="E1" s="35" t="s">
        <v>214</v>
      </c>
      <c r="F1" s="35" t="s">
        <v>24</v>
      </c>
      <c r="G1" s="35" t="s">
        <v>71</v>
      </c>
      <c r="H1" s="35" t="s">
        <v>74</v>
      </c>
      <c r="I1" s="35" t="s">
        <v>215</v>
      </c>
      <c r="J1" s="35" t="s">
        <v>196</v>
      </c>
      <c r="K1" s="35" t="s">
        <v>216</v>
      </c>
    </row>
    <row r="2" spans="1:11" ht="13.25" x14ac:dyDescent="0.25">
      <c r="A2" s="35" t="s">
        <v>1</v>
      </c>
      <c r="B2" s="88" t="s">
        <v>194</v>
      </c>
      <c r="C2" s="88" t="s">
        <v>194</v>
      </c>
      <c r="D2" s="88" t="s">
        <v>194</v>
      </c>
      <c r="E2" s="88" t="s">
        <v>194</v>
      </c>
      <c r="F2" s="88" t="s">
        <v>194</v>
      </c>
      <c r="G2" s="88" t="s">
        <v>194</v>
      </c>
      <c r="H2" s="88" t="s">
        <v>194</v>
      </c>
      <c r="I2" s="88"/>
      <c r="J2" s="88"/>
      <c r="K2" s="88"/>
    </row>
    <row r="3" spans="1:11" ht="13.25" x14ac:dyDescent="0.25">
      <c r="A3" s="35" t="s">
        <v>2</v>
      </c>
      <c r="B3" s="88" t="s">
        <v>194</v>
      </c>
      <c r="C3" s="88" t="s">
        <v>194</v>
      </c>
      <c r="D3" s="88" t="s">
        <v>194</v>
      </c>
      <c r="E3" s="88" t="s">
        <v>194</v>
      </c>
      <c r="F3" s="88" t="s">
        <v>194</v>
      </c>
      <c r="G3" s="88" t="s">
        <v>194</v>
      </c>
      <c r="H3" s="88" t="s">
        <v>194</v>
      </c>
      <c r="I3" s="88"/>
      <c r="J3" s="88"/>
      <c r="K3" s="88"/>
    </row>
    <row r="4" spans="1:11" ht="13.25" x14ac:dyDescent="0.25">
      <c r="A4" s="35" t="s">
        <v>3</v>
      </c>
      <c r="B4" s="88" t="s">
        <v>194</v>
      </c>
      <c r="C4" s="88" t="s">
        <v>194</v>
      </c>
      <c r="D4" s="88" t="s">
        <v>194</v>
      </c>
      <c r="E4" s="88" t="s">
        <v>194</v>
      </c>
      <c r="F4" s="88" t="s">
        <v>194</v>
      </c>
      <c r="G4" s="88" t="s">
        <v>194</v>
      </c>
      <c r="H4" s="88" t="s">
        <v>194</v>
      </c>
      <c r="I4" s="88"/>
      <c r="J4" s="88"/>
      <c r="K4" s="88"/>
    </row>
    <row r="5" spans="1:11" ht="13.25" x14ac:dyDescent="0.25">
      <c r="A5" s="35" t="s">
        <v>4</v>
      </c>
      <c r="B5" s="88" t="s">
        <v>194</v>
      </c>
      <c r="C5" s="88" t="s">
        <v>194</v>
      </c>
      <c r="D5" s="88" t="s">
        <v>194</v>
      </c>
      <c r="E5" s="88" t="s">
        <v>194</v>
      </c>
      <c r="F5" s="88" t="s">
        <v>194</v>
      </c>
      <c r="G5" s="88" t="s">
        <v>194</v>
      </c>
      <c r="H5" s="88" t="s">
        <v>194</v>
      </c>
      <c r="I5" s="88"/>
      <c r="J5" s="88"/>
      <c r="K5" s="88"/>
    </row>
    <row r="6" spans="1:11" ht="13.25" x14ac:dyDescent="0.25">
      <c r="A6" s="35" t="s">
        <v>5</v>
      </c>
      <c r="B6" s="88" t="s">
        <v>194</v>
      </c>
      <c r="C6" s="88" t="s">
        <v>194</v>
      </c>
      <c r="D6" s="88" t="s">
        <v>194</v>
      </c>
      <c r="E6" s="88" t="s">
        <v>194</v>
      </c>
      <c r="F6" s="88" t="s">
        <v>194</v>
      </c>
      <c r="G6" s="88" t="s">
        <v>194</v>
      </c>
      <c r="H6" s="88" t="s">
        <v>194</v>
      </c>
      <c r="I6" s="88"/>
      <c r="J6" s="88"/>
      <c r="K6" s="88"/>
    </row>
    <row r="7" spans="1:11" ht="13.25" x14ac:dyDescent="0.25">
      <c r="A7" s="35" t="s">
        <v>53</v>
      </c>
      <c r="B7" s="88"/>
      <c r="C7" s="88" t="s">
        <v>194</v>
      </c>
      <c r="D7" s="88"/>
      <c r="E7" s="88"/>
      <c r="F7" s="88"/>
      <c r="G7" s="88"/>
      <c r="H7" s="88" t="s">
        <v>194</v>
      </c>
      <c r="I7" s="88" t="s">
        <v>194</v>
      </c>
      <c r="J7" s="88"/>
      <c r="K7" s="88"/>
    </row>
    <row r="8" spans="1:11" ht="13.25" x14ac:dyDescent="0.25">
      <c r="A8" s="35" t="s">
        <v>54</v>
      </c>
      <c r="B8" s="88"/>
      <c r="C8" s="88" t="s">
        <v>194</v>
      </c>
      <c r="D8" s="88"/>
      <c r="E8" s="88"/>
      <c r="F8" s="88"/>
      <c r="G8" s="88"/>
      <c r="H8" s="88" t="s">
        <v>194</v>
      </c>
      <c r="I8" s="88" t="s">
        <v>194</v>
      </c>
      <c r="J8" s="88"/>
      <c r="K8" s="88"/>
    </row>
    <row r="9" spans="1:11" ht="13.25" x14ac:dyDescent="0.25">
      <c r="A9" s="35" t="s">
        <v>55</v>
      </c>
      <c r="B9" s="88"/>
      <c r="C9" s="88" t="s">
        <v>194</v>
      </c>
      <c r="D9" s="88"/>
      <c r="E9" s="88"/>
      <c r="F9" s="88"/>
      <c r="G9" s="88"/>
      <c r="H9" s="88" t="s">
        <v>194</v>
      </c>
      <c r="I9" s="88" t="s">
        <v>194</v>
      </c>
      <c r="J9" s="88"/>
      <c r="K9" s="88"/>
    </row>
    <row r="10" spans="1:11" ht="13.25" x14ac:dyDescent="0.25">
      <c r="A10" s="35" t="s">
        <v>56</v>
      </c>
      <c r="B10" s="88"/>
      <c r="C10" s="88" t="s">
        <v>194</v>
      </c>
      <c r="D10" s="88"/>
      <c r="E10" s="88"/>
      <c r="F10" s="88"/>
      <c r="G10" s="88"/>
      <c r="H10" s="88" t="s">
        <v>194</v>
      </c>
      <c r="I10" s="88" t="s">
        <v>194</v>
      </c>
      <c r="J10" s="88"/>
      <c r="K10" s="88"/>
    </row>
    <row r="11" spans="1:11" ht="13.25" x14ac:dyDescent="0.25">
      <c r="A11" s="35" t="s">
        <v>49</v>
      </c>
      <c r="B11" s="88"/>
      <c r="C11" s="88" t="s">
        <v>194</v>
      </c>
      <c r="D11" s="88"/>
      <c r="E11" s="88"/>
      <c r="F11" s="88"/>
      <c r="G11" s="88"/>
      <c r="H11" s="88"/>
      <c r="I11" s="88"/>
      <c r="J11" s="88" t="s">
        <v>194</v>
      </c>
      <c r="K11" s="88" t="s">
        <v>194</v>
      </c>
    </row>
    <row r="12" spans="1:11" ht="13.25" x14ac:dyDescent="0.25">
      <c r="A12" s="35" t="s">
        <v>50</v>
      </c>
      <c r="B12" s="88"/>
      <c r="C12" s="88" t="s">
        <v>194</v>
      </c>
      <c r="D12" s="88"/>
      <c r="E12" s="88"/>
      <c r="F12" s="88"/>
      <c r="G12" s="88"/>
      <c r="H12" s="88"/>
      <c r="I12" s="88"/>
      <c r="J12" s="88"/>
      <c r="K12" s="88" t="s">
        <v>194</v>
      </c>
    </row>
    <row r="13" spans="1:11" ht="13.25" x14ac:dyDescent="0.25">
      <c r="A13" s="35" t="s">
        <v>51</v>
      </c>
      <c r="B13" s="88"/>
      <c r="C13" s="88" t="s">
        <v>194</v>
      </c>
      <c r="D13" s="88"/>
      <c r="E13" s="88"/>
      <c r="F13" s="88"/>
      <c r="G13" s="88"/>
      <c r="H13" s="88"/>
      <c r="I13" s="88"/>
      <c r="J13" s="88"/>
      <c r="K13" s="88" t="s">
        <v>194</v>
      </c>
    </row>
    <row r="14" spans="1:11" ht="13.25" x14ac:dyDescent="0.25">
      <c r="A14" s="35" t="s">
        <v>52</v>
      </c>
      <c r="B14" s="88"/>
      <c r="C14" s="88" t="s">
        <v>194</v>
      </c>
      <c r="D14" s="88"/>
      <c r="E14" s="88"/>
      <c r="F14" s="88"/>
      <c r="G14" s="88"/>
      <c r="H14" s="88"/>
      <c r="I14" s="88"/>
      <c r="J14" s="88"/>
      <c r="K14" s="8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G3" sqref="G3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218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6" t="s">
        <v>5</v>
      </c>
    </row>
    <row r="2" spans="1:10" ht="13" x14ac:dyDescent="0.3">
      <c r="A2" s="40" t="s">
        <v>219</v>
      </c>
      <c r="B2" s="135" t="s">
        <v>32</v>
      </c>
      <c r="C2" s="35" t="s">
        <v>176</v>
      </c>
      <c r="D2" s="97">
        <v>1</v>
      </c>
      <c r="E2" s="97">
        <v>1</v>
      </c>
      <c r="F2" s="97">
        <v>1</v>
      </c>
      <c r="G2" s="97">
        <v>1</v>
      </c>
      <c r="H2" s="97">
        <v>1</v>
      </c>
    </row>
    <row r="3" spans="1:10" ht="13.25" x14ac:dyDescent="0.25">
      <c r="B3" s="135"/>
      <c r="C3" s="35" t="s">
        <v>175</v>
      </c>
      <c r="D3" s="97">
        <v>1</v>
      </c>
      <c r="E3" s="97">
        <v>1</v>
      </c>
      <c r="F3" s="97">
        <v>1</v>
      </c>
      <c r="G3" s="97">
        <v>1</v>
      </c>
      <c r="H3" s="97">
        <v>1</v>
      </c>
      <c r="J3" s="98"/>
    </row>
    <row r="4" spans="1:10" ht="13.25" x14ac:dyDescent="0.25">
      <c r="B4" s="135"/>
      <c r="C4" s="35" t="s">
        <v>174</v>
      </c>
      <c r="D4" s="97">
        <v>1</v>
      </c>
      <c r="E4" s="97">
        <v>1</v>
      </c>
      <c r="F4" s="97">
        <v>1</v>
      </c>
      <c r="G4" s="97">
        <v>1</v>
      </c>
      <c r="H4" s="97">
        <v>1</v>
      </c>
      <c r="J4" s="98"/>
    </row>
    <row r="5" spans="1:10" ht="13.25" x14ac:dyDescent="0.25">
      <c r="B5" s="135" t="s">
        <v>1</v>
      </c>
      <c r="C5" s="35" t="s">
        <v>176</v>
      </c>
      <c r="D5" s="97">
        <f>5.16</f>
        <v>5.16</v>
      </c>
      <c r="E5" s="97">
        <v>1</v>
      </c>
      <c r="F5" s="97">
        <v>1</v>
      </c>
      <c r="G5" s="97">
        <v>1</v>
      </c>
      <c r="H5" s="97">
        <v>1</v>
      </c>
    </row>
    <row r="6" spans="1:10" ht="13.25" x14ac:dyDescent="0.25">
      <c r="B6" s="135"/>
      <c r="C6" s="35" t="s">
        <v>175</v>
      </c>
      <c r="D6" s="97">
        <v>5.16</v>
      </c>
      <c r="E6" s="97">
        <v>1</v>
      </c>
      <c r="F6" s="97">
        <v>1</v>
      </c>
      <c r="G6" s="97">
        <v>1</v>
      </c>
      <c r="H6" s="97">
        <v>1</v>
      </c>
    </row>
    <row r="7" spans="1:10" ht="13.25" x14ac:dyDescent="0.25">
      <c r="B7" s="135"/>
      <c r="C7" s="35" t="s">
        <v>174</v>
      </c>
      <c r="D7" s="97">
        <v>1</v>
      </c>
      <c r="E7" s="97">
        <v>1</v>
      </c>
      <c r="F7" s="97">
        <v>1</v>
      </c>
      <c r="G7" s="97">
        <v>1</v>
      </c>
      <c r="H7" s="97">
        <v>1</v>
      </c>
    </row>
    <row r="8" spans="1:10" ht="13.25" x14ac:dyDescent="0.25">
      <c r="B8" s="135" t="s">
        <v>2</v>
      </c>
      <c r="C8" s="35" t="s">
        <v>176</v>
      </c>
      <c r="D8" s="97">
        <v>1</v>
      </c>
      <c r="E8" s="97">
        <v>5.16</v>
      </c>
      <c r="F8" s="97">
        <v>1</v>
      </c>
      <c r="G8" s="97">
        <v>1</v>
      </c>
      <c r="H8" s="97">
        <v>1</v>
      </c>
    </row>
    <row r="9" spans="1:10" ht="13.25" x14ac:dyDescent="0.25">
      <c r="B9" s="135"/>
      <c r="C9" s="35" t="s">
        <v>175</v>
      </c>
      <c r="D9" s="97">
        <v>1</v>
      </c>
      <c r="E9" s="97">
        <v>5.16</v>
      </c>
      <c r="F9" s="97">
        <v>1</v>
      </c>
      <c r="G9" s="97">
        <v>1</v>
      </c>
      <c r="H9" s="97">
        <v>1</v>
      </c>
    </row>
    <row r="10" spans="1:10" ht="13.25" x14ac:dyDescent="0.25">
      <c r="B10" s="135"/>
      <c r="C10" s="35" t="s">
        <v>174</v>
      </c>
      <c r="D10" s="97">
        <v>1</v>
      </c>
      <c r="E10" s="97">
        <v>1</v>
      </c>
      <c r="F10" s="97">
        <v>1</v>
      </c>
      <c r="G10" s="97">
        <v>1</v>
      </c>
      <c r="H10" s="97">
        <v>1</v>
      </c>
    </row>
    <row r="11" spans="1:10" ht="13.25" x14ac:dyDescent="0.25">
      <c r="B11" s="135" t="s">
        <v>3</v>
      </c>
      <c r="C11" s="35" t="s">
        <v>176</v>
      </c>
      <c r="D11" s="97">
        <v>1</v>
      </c>
      <c r="E11" s="97">
        <v>1</v>
      </c>
      <c r="F11" s="97">
        <v>1.82</v>
      </c>
      <c r="G11" s="97">
        <v>1</v>
      </c>
      <c r="H11" s="97">
        <v>1</v>
      </c>
    </row>
    <row r="12" spans="1:10" ht="13.25" x14ac:dyDescent="0.25">
      <c r="B12" s="135"/>
      <c r="C12" s="35" t="s">
        <v>175</v>
      </c>
      <c r="D12" s="97">
        <v>1</v>
      </c>
      <c r="E12" s="97">
        <v>1</v>
      </c>
      <c r="F12" s="97">
        <v>1.82</v>
      </c>
      <c r="G12" s="97">
        <v>1</v>
      </c>
      <c r="H12" s="97">
        <v>1</v>
      </c>
    </row>
    <row r="13" spans="1:10" ht="13.25" x14ac:dyDescent="0.25">
      <c r="B13" s="135"/>
      <c r="C13" s="35" t="s">
        <v>174</v>
      </c>
      <c r="D13" s="97">
        <v>1</v>
      </c>
      <c r="E13" s="97">
        <v>1</v>
      </c>
      <c r="F13" s="97">
        <v>1</v>
      </c>
      <c r="G13" s="97">
        <v>1</v>
      </c>
      <c r="H13" s="97">
        <v>1</v>
      </c>
    </row>
    <row r="14" spans="1:10" ht="13.25" x14ac:dyDescent="0.25">
      <c r="B14" s="135" t="s">
        <v>4</v>
      </c>
      <c r="C14" s="35" t="s">
        <v>176</v>
      </c>
      <c r="D14" s="97">
        <v>1</v>
      </c>
      <c r="E14" s="97">
        <v>1</v>
      </c>
      <c r="F14" s="97">
        <v>1</v>
      </c>
      <c r="G14" s="97">
        <v>1.82</v>
      </c>
      <c r="H14" s="97">
        <v>1</v>
      </c>
    </row>
    <row r="15" spans="1:10" ht="13.25" x14ac:dyDescent="0.25">
      <c r="B15" s="135"/>
      <c r="C15" s="35" t="s">
        <v>175</v>
      </c>
      <c r="D15" s="97">
        <v>1</v>
      </c>
      <c r="E15" s="97">
        <v>1</v>
      </c>
      <c r="F15" s="97">
        <v>1</v>
      </c>
      <c r="G15" s="97">
        <v>1.82</v>
      </c>
      <c r="H15" s="97">
        <v>1</v>
      </c>
    </row>
    <row r="16" spans="1:10" ht="13.25" x14ac:dyDescent="0.25">
      <c r="B16" s="135"/>
      <c r="C16" s="35" t="s">
        <v>174</v>
      </c>
      <c r="D16" s="97">
        <v>1</v>
      </c>
      <c r="E16" s="97">
        <v>1</v>
      </c>
      <c r="F16" s="97">
        <v>1</v>
      </c>
      <c r="G16" s="97">
        <v>1</v>
      </c>
      <c r="H16" s="97">
        <v>1</v>
      </c>
    </row>
    <row r="17" spans="1:8" ht="13" x14ac:dyDescent="0.25">
      <c r="B17" s="99" t="s">
        <v>172</v>
      </c>
      <c r="C17" s="35" t="s">
        <v>174</v>
      </c>
      <c r="D17" s="97">
        <v>1.05</v>
      </c>
      <c r="E17" s="97">
        <v>1.05</v>
      </c>
      <c r="F17" s="97">
        <v>1.05</v>
      </c>
      <c r="G17" s="97">
        <v>1.05</v>
      </c>
      <c r="H17" s="97">
        <v>1</v>
      </c>
    </row>
    <row r="18" spans="1:8" ht="13.25" x14ac:dyDescent="0.25">
      <c r="D18" s="100"/>
      <c r="E18" s="100"/>
      <c r="F18" s="100"/>
      <c r="G18" s="100"/>
      <c r="H18" s="100"/>
    </row>
    <row r="19" spans="1:8" ht="13" x14ac:dyDescent="0.3">
      <c r="A19" s="40" t="s">
        <v>220</v>
      </c>
      <c r="B19" s="135" t="s">
        <v>32</v>
      </c>
      <c r="C19" s="35" t="s">
        <v>176</v>
      </c>
      <c r="D19" s="97">
        <v>1</v>
      </c>
      <c r="E19" s="97">
        <v>1</v>
      </c>
      <c r="F19" s="97">
        <v>0.98</v>
      </c>
      <c r="G19" s="97">
        <v>0.98</v>
      </c>
      <c r="H19" s="97">
        <v>1</v>
      </c>
    </row>
    <row r="20" spans="1:8" ht="13.25" x14ac:dyDescent="0.25">
      <c r="B20" s="135"/>
      <c r="C20" s="35" t="s">
        <v>175</v>
      </c>
      <c r="D20" s="97">
        <v>1</v>
      </c>
      <c r="E20" s="97">
        <v>1</v>
      </c>
      <c r="F20" s="97">
        <v>0.98</v>
      </c>
      <c r="G20" s="97">
        <v>0.98</v>
      </c>
      <c r="H20" s="97">
        <v>1</v>
      </c>
    </row>
    <row r="21" spans="1:8" ht="13.25" x14ac:dyDescent="0.25">
      <c r="B21" s="135"/>
      <c r="C21" s="35" t="s">
        <v>174</v>
      </c>
      <c r="D21" s="97">
        <v>1</v>
      </c>
      <c r="E21" s="97">
        <v>1</v>
      </c>
      <c r="F21" s="97">
        <v>0.99</v>
      </c>
      <c r="G21" s="97">
        <v>0.99</v>
      </c>
      <c r="H21" s="97">
        <v>1</v>
      </c>
    </row>
    <row r="22" spans="1:8" ht="13.25" x14ac:dyDescent="0.25">
      <c r="B22" s="135" t="s">
        <v>1</v>
      </c>
      <c r="C22" s="35" t="s">
        <v>176</v>
      </c>
      <c r="D22" s="97">
        <v>1</v>
      </c>
      <c r="E22" s="97">
        <v>1</v>
      </c>
      <c r="F22" s="97">
        <v>1</v>
      </c>
      <c r="G22" s="97">
        <v>1</v>
      </c>
      <c r="H22" s="97">
        <v>1</v>
      </c>
    </row>
    <row r="23" spans="1:8" ht="13.25" x14ac:dyDescent="0.25">
      <c r="B23" s="135"/>
      <c r="C23" s="35" t="s">
        <v>175</v>
      </c>
      <c r="D23" s="97">
        <v>1</v>
      </c>
      <c r="E23" s="97">
        <v>1</v>
      </c>
      <c r="F23" s="97">
        <v>1</v>
      </c>
      <c r="G23" s="97">
        <v>1</v>
      </c>
      <c r="H23" s="97">
        <v>1</v>
      </c>
    </row>
    <row r="24" spans="1:8" ht="13.25" x14ac:dyDescent="0.25">
      <c r="B24" s="135"/>
      <c r="C24" s="35" t="s">
        <v>174</v>
      </c>
      <c r="D24" s="97">
        <v>1</v>
      </c>
      <c r="E24" s="97">
        <v>1</v>
      </c>
      <c r="F24" s="97">
        <v>0.99</v>
      </c>
      <c r="G24" s="97">
        <v>0.99</v>
      </c>
      <c r="H24" s="97">
        <v>1</v>
      </c>
    </row>
    <row r="25" spans="1:8" ht="13.25" x14ac:dyDescent="0.25">
      <c r="B25" s="135" t="s">
        <v>2</v>
      </c>
      <c r="C25" s="35" t="s">
        <v>176</v>
      </c>
      <c r="D25" s="97">
        <v>1</v>
      </c>
      <c r="E25" s="97">
        <v>1</v>
      </c>
      <c r="F25" s="97">
        <v>1</v>
      </c>
      <c r="G25" s="97">
        <v>1</v>
      </c>
      <c r="H25" s="97">
        <v>1</v>
      </c>
    </row>
    <row r="26" spans="1:8" ht="13.25" x14ac:dyDescent="0.25">
      <c r="B26" s="135"/>
      <c r="C26" s="35" t="s">
        <v>175</v>
      </c>
      <c r="D26" s="97">
        <v>1</v>
      </c>
      <c r="E26" s="97">
        <v>1</v>
      </c>
      <c r="F26" s="97">
        <v>1</v>
      </c>
      <c r="G26" s="97">
        <v>1</v>
      </c>
      <c r="H26" s="97">
        <v>1</v>
      </c>
    </row>
    <row r="27" spans="1:8" ht="13.25" x14ac:dyDescent="0.25">
      <c r="B27" s="135"/>
      <c r="C27" s="35" t="s">
        <v>174</v>
      </c>
      <c r="D27" s="97">
        <v>1</v>
      </c>
      <c r="E27" s="97">
        <v>1</v>
      </c>
      <c r="F27" s="97">
        <v>0.99</v>
      </c>
      <c r="G27" s="97">
        <v>0.99</v>
      </c>
      <c r="H27" s="97">
        <v>1</v>
      </c>
    </row>
    <row r="28" spans="1:8" ht="13.25" x14ac:dyDescent="0.25">
      <c r="B28" s="135" t="s">
        <v>3</v>
      </c>
      <c r="C28" s="35" t="s">
        <v>176</v>
      </c>
      <c r="D28" s="97">
        <v>1</v>
      </c>
      <c r="E28" s="97">
        <v>1</v>
      </c>
      <c r="F28" s="97">
        <v>0.78</v>
      </c>
      <c r="G28" s="97">
        <v>1</v>
      </c>
      <c r="H28" s="97">
        <v>1</v>
      </c>
    </row>
    <row r="29" spans="1:8" x14ac:dyDescent="0.25">
      <c r="B29" s="135"/>
      <c r="C29" s="35" t="s">
        <v>175</v>
      </c>
      <c r="D29" s="97">
        <v>1</v>
      </c>
      <c r="E29" s="97">
        <v>1</v>
      </c>
      <c r="F29" s="97">
        <v>0.78</v>
      </c>
      <c r="G29" s="97">
        <v>1</v>
      </c>
      <c r="H29" s="97">
        <v>1</v>
      </c>
    </row>
    <row r="30" spans="1:8" x14ac:dyDescent="0.25">
      <c r="B30" s="135"/>
      <c r="C30" s="35" t="s">
        <v>174</v>
      </c>
      <c r="D30" s="97">
        <v>1</v>
      </c>
      <c r="E30" s="97">
        <v>1</v>
      </c>
      <c r="F30" s="97">
        <v>0.99</v>
      </c>
      <c r="G30" s="97">
        <v>0.99</v>
      </c>
      <c r="H30" s="97">
        <v>1</v>
      </c>
    </row>
    <row r="31" spans="1:8" x14ac:dyDescent="0.25">
      <c r="B31" s="135" t="s">
        <v>4</v>
      </c>
      <c r="C31" s="35" t="s">
        <v>176</v>
      </c>
      <c r="D31" s="97">
        <v>1</v>
      </c>
      <c r="E31" s="97">
        <v>1</v>
      </c>
      <c r="F31" s="97">
        <v>1</v>
      </c>
      <c r="G31" s="97">
        <v>0.78</v>
      </c>
      <c r="H31" s="97">
        <v>1</v>
      </c>
    </row>
    <row r="32" spans="1:8" x14ac:dyDescent="0.25">
      <c r="B32" s="135"/>
      <c r="C32" s="35" t="s">
        <v>175</v>
      </c>
      <c r="D32" s="97">
        <v>1</v>
      </c>
      <c r="E32" s="97">
        <v>1</v>
      </c>
      <c r="F32" s="97">
        <v>1</v>
      </c>
      <c r="G32" s="97">
        <v>0.78</v>
      </c>
      <c r="H32" s="97">
        <v>1</v>
      </c>
    </row>
    <row r="33" spans="1:8" x14ac:dyDescent="0.25">
      <c r="B33" s="135"/>
      <c r="C33" s="35" t="s">
        <v>174</v>
      </c>
      <c r="D33" s="97">
        <v>1</v>
      </c>
      <c r="E33" s="97">
        <v>1</v>
      </c>
      <c r="F33" s="97">
        <v>1</v>
      </c>
      <c r="G33" s="97">
        <v>0.99</v>
      </c>
      <c r="H33" s="97">
        <v>1</v>
      </c>
    </row>
    <row r="34" spans="1:8" ht="13" x14ac:dyDescent="0.25">
      <c r="B34" s="99" t="s">
        <v>172</v>
      </c>
      <c r="C34" s="35" t="s">
        <v>174</v>
      </c>
      <c r="D34" s="97">
        <v>1</v>
      </c>
      <c r="E34" s="97">
        <v>1</v>
      </c>
      <c r="F34" s="97">
        <v>0.95</v>
      </c>
      <c r="G34" s="97">
        <v>0.95</v>
      </c>
      <c r="H34" s="97">
        <v>1</v>
      </c>
    </row>
    <row r="35" spans="1:8" x14ac:dyDescent="0.25">
      <c r="D35" s="100"/>
      <c r="E35" s="100"/>
      <c r="F35" s="100"/>
      <c r="G35" s="100"/>
      <c r="H35" s="100"/>
    </row>
    <row r="36" spans="1:8" ht="13" x14ac:dyDescent="0.3">
      <c r="A36" s="101" t="s">
        <v>221</v>
      </c>
      <c r="B36" s="135" t="s">
        <v>32</v>
      </c>
      <c r="C36" s="35" t="s">
        <v>176</v>
      </c>
      <c r="D36" s="97">
        <v>1</v>
      </c>
      <c r="E36" s="97">
        <v>1</v>
      </c>
      <c r="F36" s="97">
        <v>1</v>
      </c>
      <c r="G36" s="97">
        <v>1</v>
      </c>
      <c r="H36" s="97">
        <v>1</v>
      </c>
    </row>
    <row r="37" spans="1:8" x14ac:dyDescent="0.25">
      <c r="B37" s="135"/>
      <c r="C37" s="35" t="s">
        <v>175</v>
      </c>
      <c r="D37" s="97">
        <v>1</v>
      </c>
      <c r="E37" s="97">
        <v>1</v>
      </c>
      <c r="F37" s="97">
        <v>1</v>
      </c>
      <c r="G37" s="97">
        <v>1</v>
      </c>
      <c r="H37" s="97">
        <v>1</v>
      </c>
    </row>
    <row r="38" spans="1:8" x14ac:dyDescent="0.25">
      <c r="B38" s="135"/>
      <c r="C38" s="35" t="s">
        <v>174</v>
      </c>
      <c r="D38" s="97">
        <v>1</v>
      </c>
      <c r="E38" s="97">
        <v>1</v>
      </c>
      <c r="F38" s="97">
        <v>1</v>
      </c>
      <c r="G38" s="97">
        <v>1</v>
      </c>
      <c r="H38" s="97">
        <v>1</v>
      </c>
    </row>
    <row r="39" spans="1:8" x14ac:dyDescent="0.25">
      <c r="B39" s="135" t="s">
        <v>1</v>
      </c>
      <c r="C39" s="35" t="s">
        <v>176</v>
      </c>
      <c r="D39" s="97">
        <v>1</v>
      </c>
      <c r="E39" s="97">
        <v>1</v>
      </c>
      <c r="F39" s="97">
        <v>1</v>
      </c>
      <c r="G39" s="97">
        <v>1</v>
      </c>
      <c r="H39" s="97">
        <v>1</v>
      </c>
    </row>
    <row r="40" spans="1:8" x14ac:dyDescent="0.25">
      <c r="B40" s="135"/>
      <c r="C40" s="35" t="s">
        <v>175</v>
      </c>
      <c r="D40" s="97">
        <v>1</v>
      </c>
      <c r="E40" s="97">
        <v>1</v>
      </c>
      <c r="F40" s="97">
        <v>1</v>
      </c>
      <c r="G40" s="97">
        <v>1</v>
      </c>
      <c r="H40" s="97">
        <v>1</v>
      </c>
    </row>
    <row r="41" spans="1:8" x14ac:dyDescent="0.25">
      <c r="B41" s="135"/>
      <c r="C41" s="35" t="s">
        <v>174</v>
      </c>
      <c r="D41" s="97">
        <v>1</v>
      </c>
      <c r="E41" s="97">
        <v>1</v>
      </c>
      <c r="F41" s="97">
        <v>1</v>
      </c>
      <c r="G41" s="97">
        <v>1</v>
      </c>
      <c r="H41" s="97">
        <v>1</v>
      </c>
    </row>
    <row r="42" spans="1:8" x14ac:dyDescent="0.25">
      <c r="B42" s="135" t="s">
        <v>2</v>
      </c>
      <c r="C42" s="35" t="s">
        <v>176</v>
      </c>
      <c r="D42" s="97">
        <v>1</v>
      </c>
      <c r="E42" s="97">
        <v>1</v>
      </c>
      <c r="F42" s="97">
        <v>1</v>
      </c>
      <c r="G42" s="97">
        <v>1</v>
      </c>
      <c r="H42" s="97">
        <v>1</v>
      </c>
    </row>
    <row r="43" spans="1:8" x14ac:dyDescent="0.25">
      <c r="B43" s="135"/>
      <c r="C43" s="35" t="s">
        <v>175</v>
      </c>
      <c r="D43" s="97">
        <v>1</v>
      </c>
      <c r="E43" s="97">
        <v>1</v>
      </c>
      <c r="F43" s="97">
        <v>1</v>
      </c>
      <c r="G43" s="97">
        <v>1</v>
      </c>
      <c r="H43" s="97">
        <v>1</v>
      </c>
    </row>
    <row r="44" spans="1:8" x14ac:dyDescent="0.25">
      <c r="B44" s="135"/>
      <c r="C44" s="35" t="s">
        <v>174</v>
      </c>
      <c r="D44" s="97">
        <v>1</v>
      </c>
      <c r="E44" s="97">
        <v>1</v>
      </c>
      <c r="F44" s="97">
        <v>1</v>
      </c>
      <c r="G44" s="97">
        <v>1</v>
      </c>
      <c r="H44" s="97">
        <v>1</v>
      </c>
    </row>
    <row r="45" spans="1:8" x14ac:dyDescent="0.25">
      <c r="B45" s="135" t="s">
        <v>3</v>
      </c>
      <c r="C45" s="35" t="s">
        <v>176</v>
      </c>
      <c r="D45" s="97">
        <v>1</v>
      </c>
      <c r="E45" s="97">
        <v>1</v>
      </c>
      <c r="F45" s="97">
        <v>1.82</v>
      </c>
      <c r="G45" s="97">
        <v>1</v>
      </c>
      <c r="H45" s="97">
        <v>1</v>
      </c>
    </row>
    <row r="46" spans="1:8" x14ac:dyDescent="0.25">
      <c r="B46" s="135"/>
      <c r="C46" s="35" t="s">
        <v>175</v>
      </c>
      <c r="D46" s="97">
        <v>1</v>
      </c>
      <c r="E46" s="97">
        <v>1</v>
      </c>
      <c r="F46" s="97">
        <v>1.82</v>
      </c>
      <c r="G46" s="97">
        <v>1</v>
      </c>
      <c r="H46" s="97">
        <v>1</v>
      </c>
    </row>
    <row r="47" spans="1:8" x14ac:dyDescent="0.25">
      <c r="B47" s="135"/>
      <c r="C47" s="35" t="s">
        <v>174</v>
      </c>
      <c r="D47" s="97">
        <v>1</v>
      </c>
      <c r="E47" s="97">
        <v>1</v>
      </c>
      <c r="F47" s="97">
        <v>1</v>
      </c>
      <c r="G47" s="97">
        <v>1</v>
      </c>
      <c r="H47" s="97">
        <v>1</v>
      </c>
    </row>
    <row r="48" spans="1:8" x14ac:dyDescent="0.25">
      <c r="B48" s="135" t="s">
        <v>4</v>
      </c>
      <c r="C48" s="35" t="s">
        <v>176</v>
      </c>
      <c r="D48" s="97">
        <v>1</v>
      </c>
      <c r="E48" s="97">
        <v>1</v>
      </c>
      <c r="F48" s="97">
        <v>1</v>
      </c>
      <c r="G48" s="97">
        <v>1.82</v>
      </c>
      <c r="H48" s="97">
        <v>1</v>
      </c>
    </row>
    <row r="49" spans="2:8" x14ac:dyDescent="0.25">
      <c r="B49" s="135"/>
      <c r="C49" s="35" t="s">
        <v>175</v>
      </c>
      <c r="D49" s="97">
        <v>1</v>
      </c>
      <c r="E49" s="97">
        <v>1</v>
      </c>
      <c r="F49" s="97">
        <v>1</v>
      </c>
      <c r="G49" s="97">
        <v>1.82</v>
      </c>
      <c r="H49" s="97">
        <v>1</v>
      </c>
    </row>
    <row r="50" spans="2:8" x14ac:dyDescent="0.25">
      <c r="B50" s="135"/>
      <c r="C50" s="35" t="s">
        <v>174</v>
      </c>
      <c r="D50" s="97">
        <v>1</v>
      </c>
      <c r="E50" s="97">
        <v>1</v>
      </c>
      <c r="F50" s="97">
        <v>1</v>
      </c>
      <c r="G50" s="97">
        <v>1</v>
      </c>
      <c r="H50" s="97">
        <v>1</v>
      </c>
    </row>
    <row r="51" spans="2:8" ht="13" x14ac:dyDescent="0.25">
      <c r="B51" s="102" t="s">
        <v>172</v>
      </c>
      <c r="C51" s="35" t="s">
        <v>174</v>
      </c>
      <c r="D51" s="97">
        <v>1.05</v>
      </c>
      <c r="E51" s="97">
        <v>1.05</v>
      </c>
      <c r="F51" s="97">
        <v>1.05</v>
      </c>
      <c r="G51" s="97">
        <v>1.05</v>
      </c>
      <c r="H51" s="97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E15" sqref="E15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1">
        <v>2110000</v>
      </c>
      <c r="C2" s="72">
        <v>3032037</v>
      </c>
      <c r="D2" s="72">
        <v>4756743</v>
      </c>
      <c r="E2" s="72">
        <v>3406589</v>
      </c>
      <c r="F2" s="72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1">
        <v>2150000</v>
      </c>
      <c r="C3" s="72">
        <v>3164674</v>
      </c>
      <c r="D3" s="72">
        <v>4882700</v>
      </c>
      <c r="E3" s="72">
        <v>3520083</v>
      </c>
      <c r="F3" s="72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1">
        <v>2200000</v>
      </c>
      <c r="C4" s="72">
        <v>3296354</v>
      </c>
      <c r="D4" s="72">
        <v>5018666</v>
      </c>
      <c r="E4" s="72">
        <v>3634703</v>
      </c>
      <c r="F4" s="72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1">
        <v>2240000</v>
      </c>
      <c r="C5" s="72">
        <v>3418969</v>
      </c>
      <c r="D5" s="72">
        <v>5168014</v>
      </c>
      <c r="E5" s="72">
        <v>3750324</v>
      </c>
      <c r="F5" s="72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1">
        <v>2280000</v>
      </c>
      <c r="C6" s="72">
        <v>3532758</v>
      </c>
      <c r="D6" s="72">
        <v>5332455</v>
      </c>
      <c r="E6" s="72">
        <v>3869436</v>
      </c>
      <c r="F6" s="72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1">
        <v>2330000</v>
      </c>
      <c r="C7" s="72">
        <v>3637390</v>
      </c>
      <c r="D7" s="72">
        <v>5508952</v>
      </c>
      <c r="E7" s="72">
        <v>3990560</v>
      </c>
      <c r="F7" s="72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1">
        <v>2380000</v>
      </c>
      <c r="C8" s="72">
        <v>3737403</v>
      </c>
      <c r="D8" s="72">
        <v>5696990</v>
      </c>
      <c r="E8" s="72">
        <v>4112898</v>
      </c>
      <c r="F8" s="72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1">
        <v>2420000</v>
      </c>
      <c r="C9" s="72">
        <v>3840674</v>
      </c>
      <c r="D9" s="72">
        <v>5895615</v>
      </c>
      <c r="E9" s="72">
        <v>4235117</v>
      </c>
      <c r="F9" s="72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1">
        <v>2480000</v>
      </c>
      <c r="C10" s="72">
        <v>3951644</v>
      </c>
      <c r="D10" s="72">
        <v>6103745</v>
      </c>
      <c r="E10" s="72">
        <v>4356516</v>
      </c>
      <c r="F10" s="72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1">
        <v>2530000</v>
      </c>
      <c r="C11" s="72">
        <v>4065313</v>
      </c>
      <c r="D11" s="72">
        <v>6319831</v>
      </c>
      <c r="E11" s="72">
        <v>4477188</v>
      </c>
      <c r="F11" s="72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1">
        <v>2580000</v>
      </c>
      <c r="C12" s="72">
        <v>4185562</v>
      </c>
      <c r="D12" s="72">
        <v>6545116</v>
      </c>
      <c r="E12" s="72">
        <v>4597739</v>
      </c>
      <c r="F12" s="72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1">
        <v>2630000</v>
      </c>
      <c r="C13" s="72">
        <v>4309237</v>
      </c>
      <c r="D13" s="72">
        <v>6776307</v>
      </c>
      <c r="E13" s="72">
        <v>4722286</v>
      </c>
      <c r="F13" s="72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1">
        <v>2690000</v>
      </c>
      <c r="C14" s="72">
        <v>4430738</v>
      </c>
      <c r="D14" s="72">
        <v>7008703</v>
      </c>
      <c r="E14" s="72">
        <v>4856898</v>
      </c>
      <c r="F14" s="72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1">
        <v>2740000</v>
      </c>
      <c r="C15" s="72">
        <v>4546624</v>
      </c>
      <c r="D15" s="72">
        <v>7239465</v>
      </c>
      <c r="E15" s="72">
        <v>5005361</v>
      </c>
      <c r="F15" s="72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1"/>
      <c r="C16" s="72"/>
      <c r="D16" s="72"/>
      <c r="E16" s="72"/>
      <c r="F16" s="72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1"/>
      <c r="C17" s="72"/>
      <c r="D17" s="72"/>
      <c r="E17" s="72"/>
      <c r="F17" s="72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1"/>
      <c r="C18" s="72"/>
      <c r="D18" s="72"/>
      <c r="E18" s="72"/>
      <c r="F18" s="72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1"/>
      <c r="C19" s="72"/>
      <c r="D19" s="72"/>
      <c r="E19" s="72"/>
      <c r="F19" s="72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1"/>
      <c r="C20" s="72"/>
      <c r="D20" s="72"/>
      <c r="E20" s="72"/>
      <c r="F20" s="72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1"/>
      <c r="C21" s="72"/>
      <c r="D21" s="72"/>
      <c r="E21" s="72"/>
      <c r="F21" s="72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1"/>
      <c r="C22" s="72"/>
      <c r="D22" s="72"/>
      <c r="E22" s="72"/>
      <c r="F22" s="72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1"/>
      <c r="C23" s="72"/>
      <c r="D23" s="72"/>
      <c r="E23" s="72"/>
      <c r="F23" s="72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1"/>
      <c r="C24" s="72"/>
      <c r="D24" s="72"/>
      <c r="E24" s="72"/>
      <c r="F24" s="72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1"/>
      <c r="C25" s="72"/>
      <c r="D25" s="72"/>
      <c r="E25" s="72"/>
      <c r="F25" s="72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1"/>
      <c r="C26" s="72"/>
      <c r="D26" s="72"/>
      <c r="E26" s="72"/>
      <c r="F26" s="72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1"/>
      <c r="C27" s="72"/>
      <c r="D27" s="72"/>
      <c r="E27" s="72"/>
      <c r="F27" s="72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1"/>
      <c r="C28" s="72"/>
      <c r="D28" s="72"/>
      <c r="E28" s="72"/>
      <c r="F28" s="72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1"/>
      <c r="C29" s="72"/>
      <c r="D29" s="72"/>
      <c r="E29" s="72"/>
      <c r="F29" s="72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1"/>
      <c r="C30" s="72"/>
      <c r="D30" s="72"/>
      <c r="E30" s="72"/>
      <c r="F30" s="72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1"/>
      <c r="C31" s="72"/>
      <c r="D31" s="72"/>
      <c r="E31" s="72"/>
      <c r="F31" s="72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1"/>
      <c r="C32" s="72"/>
      <c r="D32" s="72"/>
      <c r="E32" s="72"/>
      <c r="F32" s="72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1"/>
      <c r="C33" s="72"/>
      <c r="D33" s="72"/>
      <c r="E33" s="72"/>
      <c r="F33" s="72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1"/>
      <c r="C34" s="72"/>
      <c r="D34" s="72"/>
      <c r="E34" s="72"/>
      <c r="F34" s="72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1"/>
      <c r="C35" s="72"/>
      <c r="D35" s="72"/>
      <c r="E35" s="72"/>
      <c r="F35" s="72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1"/>
      <c r="C36" s="72"/>
      <c r="D36" s="72"/>
      <c r="E36" s="72"/>
      <c r="F36" s="72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1"/>
      <c r="C37" s="72"/>
      <c r="D37" s="72"/>
      <c r="E37" s="72"/>
      <c r="F37" s="72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1"/>
      <c r="C38" s="72"/>
      <c r="D38" s="72"/>
      <c r="E38" s="72"/>
      <c r="F38" s="72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1"/>
      <c r="C39" s="72"/>
      <c r="D39" s="72"/>
      <c r="E39" s="72"/>
      <c r="F39" s="72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1"/>
      <c r="C40" s="72"/>
      <c r="D40" s="72"/>
      <c r="E40" s="72"/>
      <c r="F40" s="72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G3" sqref="G3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04" customFormat="1" ht="18.75" customHeight="1" x14ac:dyDescent="0.3">
      <c r="A1" s="103" t="s">
        <v>222</v>
      </c>
    </row>
    <row r="2" spans="1:7" ht="15.75" customHeight="1" x14ac:dyDescent="0.3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3">
      <c r="A3" s="40" t="s">
        <v>223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12">
        <v>1</v>
      </c>
      <c r="D4" s="113">
        <v>1</v>
      </c>
      <c r="E4" s="113">
        <v>1</v>
      </c>
      <c r="F4" s="113">
        <v>1</v>
      </c>
    </row>
    <row r="5" spans="1:7" ht="15.75" customHeight="1" x14ac:dyDescent="0.25">
      <c r="B5" s="111" t="s">
        <v>76</v>
      </c>
      <c r="C5" s="112">
        <v>1</v>
      </c>
      <c r="D5" s="113">
        <v>1.41</v>
      </c>
      <c r="E5" s="113">
        <v>1.49</v>
      </c>
      <c r="F5" s="113">
        <v>3.03</v>
      </c>
    </row>
    <row r="6" spans="1:7" ht="15.75" customHeight="1" x14ac:dyDescent="0.25">
      <c r="B6" s="111" t="s">
        <v>77</v>
      </c>
      <c r="C6" s="112">
        <v>1</v>
      </c>
      <c r="D6" s="113">
        <v>1.18</v>
      </c>
      <c r="E6" s="113">
        <v>1.1000000000000001</v>
      </c>
      <c r="F6" s="113">
        <v>1.77</v>
      </c>
    </row>
    <row r="7" spans="1:7" ht="15.75" customHeight="1" x14ac:dyDescent="0.25">
      <c r="B7" s="111" t="s">
        <v>78</v>
      </c>
      <c r="C7" s="112">
        <v>1</v>
      </c>
      <c r="D7" s="113">
        <v>1</v>
      </c>
      <c r="E7" s="113">
        <v>1</v>
      </c>
      <c r="F7" s="113">
        <v>1</v>
      </c>
    </row>
    <row r="8" spans="1:7" ht="15.75" customHeight="1" x14ac:dyDescent="0.25">
      <c r="C8" s="114"/>
      <c r="D8" s="98"/>
      <c r="E8" s="98"/>
      <c r="F8" s="98"/>
    </row>
    <row r="9" spans="1:7" ht="15.75" customHeight="1" x14ac:dyDescent="0.3">
      <c r="A9" s="40" t="s">
        <v>224</v>
      </c>
      <c r="C9" s="112">
        <v>1</v>
      </c>
      <c r="D9" s="113">
        <v>1.53</v>
      </c>
      <c r="E9" s="113">
        <v>1.32</v>
      </c>
      <c r="F9" s="113">
        <v>1.53</v>
      </c>
      <c r="G9" s="115"/>
    </row>
    <row r="10" spans="1:7" ht="15.75" customHeight="1" x14ac:dyDescent="0.25">
      <c r="C10" s="114"/>
      <c r="D10" s="98"/>
      <c r="E10" s="98"/>
      <c r="F10" s="98"/>
      <c r="G10" s="115"/>
    </row>
    <row r="11" spans="1:7" s="104" customFormat="1" ht="15" customHeight="1" x14ac:dyDescent="0.3">
      <c r="A11" s="103" t="s">
        <v>225</v>
      </c>
      <c r="C11" s="116"/>
      <c r="D11" s="117"/>
      <c r="E11" s="117"/>
      <c r="F11" s="117"/>
      <c r="G11" s="118"/>
    </row>
    <row r="12" spans="1:7" ht="15.75" customHeight="1" x14ac:dyDescent="0.3">
      <c r="A12" s="40" t="s">
        <v>226</v>
      </c>
      <c r="C12" s="114"/>
      <c r="D12" s="98"/>
      <c r="E12" s="98"/>
      <c r="F12" s="98"/>
      <c r="G12" s="115"/>
    </row>
    <row r="13" spans="1:7" ht="15.75" customHeight="1" x14ac:dyDescent="0.25">
      <c r="B13" s="119" t="s">
        <v>227</v>
      </c>
      <c r="C13" s="112">
        <v>1</v>
      </c>
      <c r="D13" s="113">
        <v>5</v>
      </c>
      <c r="E13" s="113">
        <v>6.4</v>
      </c>
      <c r="F13" s="113">
        <v>46.5</v>
      </c>
      <c r="G13" s="115"/>
    </row>
    <row r="14" spans="1:7" ht="15.75" customHeight="1" x14ac:dyDescent="0.25">
      <c r="B14" s="119" t="s">
        <v>228</v>
      </c>
      <c r="C14" s="112">
        <v>1</v>
      </c>
      <c r="D14" s="113">
        <v>2.52</v>
      </c>
      <c r="E14" s="113">
        <v>1.96</v>
      </c>
      <c r="F14" s="113">
        <v>4.1900000000000004</v>
      </c>
      <c r="G14" s="115"/>
    </row>
    <row r="15" spans="1:7" ht="15.75" customHeight="1" x14ac:dyDescent="0.25">
      <c r="B15" s="119" t="s">
        <v>229</v>
      </c>
      <c r="C15" s="112">
        <v>1</v>
      </c>
      <c r="D15" s="113">
        <v>2.52</v>
      </c>
      <c r="E15" s="113">
        <v>1.96</v>
      </c>
      <c r="F15" s="113">
        <v>4.1900000000000004</v>
      </c>
      <c r="G15" s="115"/>
    </row>
    <row r="16" spans="1:7" ht="15.75" customHeight="1" x14ac:dyDescent="0.3">
      <c r="A16" s="40"/>
      <c r="B16" s="119"/>
      <c r="C16" s="120"/>
      <c r="D16" s="98"/>
      <c r="E16" s="98"/>
      <c r="F16" s="98"/>
      <c r="G16" s="115"/>
    </row>
    <row r="17" spans="1:7" ht="15.75" customHeight="1" x14ac:dyDescent="0.3">
      <c r="A17" s="40" t="s">
        <v>230</v>
      </c>
      <c r="B17" s="108"/>
      <c r="C17" s="121"/>
      <c r="D17" s="122"/>
      <c r="E17" s="122"/>
      <c r="F17" s="122"/>
      <c r="G17" s="115"/>
    </row>
    <row r="18" spans="1:7" ht="15.75" customHeight="1" x14ac:dyDescent="0.25">
      <c r="B18" s="123" t="s">
        <v>73</v>
      </c>
      <c r="C18" s="112">
        <v>1</v>
      </c>
      <c r="D18" s="113">
        <v>1</v>
      </c>
      <c r="E18" s="113">
        <v>1</v>
      </c>
      <c r="F18" s="113">
        <v>1</v>
      </c>
      <c r="G18" s="115"/>
    </row>
    <row r="19" spans="1:7" ht="15.75" customHeight="1" x14ac:dyDescent="0.25">
      <c r="B19" s="123" t="s">
        <v>7</v>
      </c>
      <c r="C19" s="112">
        <v>1</v>
      </c>
      <c r="D19" s="113">
        <v>2.0699999999999998</v>
      </c>
      <c r="E19" s="113">
        <v>8.02</v>
      </c>
      <c r="F19" s="113">
        <v>11.54</v>
      </c>
      <c r="G19" s="115"/>
    </row>
    <row r="20" spans="1:7" ht="15.75" customHeight="1" x14ac:dyDescent="0.25">
      <c r="B20" s="123" t="s">
        <v>8</v>
      </c>
      <c r="C20" s="112">
        <v>1</v>
      </c>
      <c r="D20" s="113">
        <v>2.0699999999999998</v>
      </c>
      <c r="E20" s="113">
        <v>8.02</v>
      </c>
      <c r="F20" s="113">
        <v>11.54</v>
      </c>
      <c r="G20" s="115"/>
    </row>
    <row r="21" spans="1:7" ht="15.75" customHeight="1" x14ac:dyDescent="0.25">
      <c r="B21" s="123" t="s">
        <v>10</v>
      </c>
      <c r="C21" s="112">
        <v>1</v>
      </c>
      <c r="D21" s="113">
        <v>2.0699999999999998</v>
      </c>
      <c r="E21" s="113">
        <v>8.02</v>
      </c>
      <c r="F21" s="113">
        <v>11.54</v>
      </c>
      <c r="G21" s="115"/>
    </row>
    <row r="22" spans="1:7" ht="15.75" customHeight="1" x14ac:dyDescent="0.25">
      <c r="B22" s="123" t="s">
        <v>13</v>
      </c>
      <c r="C22" s="112">
        <v>1</v>
      </c>
      <c r="D22" s="113">
        <v>1</v>
      </c>
      <c r="E22" s="113">
        <v>999.99</v>
      </c>
      <c r="F22" s="113">
        <v>999.99</v>
      </c>
    </row>
    <row r="23" spans="1:7" ht="15.75" customHeight="1" x14ac:dyDescent="0.25">
      <c r="B23" s="123" t="s">
        <v>14</v>
      </c>
      <c r="C23" s="112">
        <v>1</v>
      </c>
      <c r="D23" s="113">
        <v>1</v>
      </c>
      <c r="E23" s="113">
        <v>1</v>
      </c>
      <c r="F23" s="113">
        <v>1</v>
      </c>
    </row>
    <row r="24" spans="1:7" ht="15.75" customHeight="1" x14ac:dyDescent="0.25">
      <c r="B24" s="123" t="s">
        <v>27</v>
      </c>
      <c r="C24" s="112">
        <v>1</v>
      </c>
      <c r="D24" s="113">
        <v>1</v>
      </c>
      <c r="E24" s="113">
        <v>1</v>
      </c>
      <c r="F24" s="113">
        <v>1</v>
      </c>
    </row>
    <row r="25" spans="1:7" ht="15.75" customHeight="1" x14ac:dyDescent="0.25">
      <c r="B25" s="123" t="s">
        <v>15</v>
      </c>
      <c r="C25" s="112">
        <v>1</v>
      </c>
      <c r="D25" s="113">
        <v>1</v>
      </c>
      <c r="E25" s="113">
        <v>1</v>
      </c>
      <c r="F25" s="113">
        <v>1</v>
      </c>
    </row>
    <row r="26" spans="1:7" ht="15.75" customHeight="1" x14ac:dyDescent="0.25">
      <c r="B26" s="119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75" zoomScaleNormal="100" workbookViewId="0">
      <selection activeCell="G3" sqref="G3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04" customFormat="1" ht="13" x14ac:dyDescent="0.3">
      <c r="A1" s="103" t="s">
        <v>231</v>
      </c>
    </row>
    <row r="2" spans="1:16" ht="13" x14ac:dyDescent="0.3">
      <c r="A2" s="124" t="s">
        <v>212</v>
      </c>
      <c r="B2" s="125" t="s">
        <v>232</v>
      </c>
      <c r="C2" s="125" t="s">
        <v>233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6"/>
      <c r="J2" s="126"/>
      <c r="K2" s="126"/>
      <c r="L2" s="126"/>
      <c r="M2" s="126"/>
      <c r="N2" s="126"/>
      <c r="O2" s="126"/>
      <c r="P2" s="126"/>
    </row>
    <row r="3" spans="1:16" ht="13" x14ac:dyDescent="0.3">
      <c r="A3" s="40"/>
      <c r="B3" s="35" t="s">
        <v>71</v>
      </c>
      <c r="C3" s="43" t="s">
        <v>234</v>
      </c>
      <c r="D3" s="112">
        <v>1</v>
      </c>
      <c r="E3" s="112">
        <v>1</v>
      </c>
      <c r="F3" s="112">
        <v>1</v>
      </c>
      <c r="G3" s="112">
        <v>1</v>
      </c>
      <c r="H3" s="112">
        <v>1</v>
      </c>
      <c r="I3" s="124"/>
      <c r="J3" s="124"/>
      <c r="K3" s="124"/>
      <c r="L3" s="124"/>
      <c r="M3" s="124"/>
      <c r="N3" s="124"/>
      <c r="O3" s="124"/>
      <c r="P3" s="124"/>
    </row>
    <row r="4" spans="1:16" x14ac:dyDescent="0.25">
      <c r="C4" s="43" t="s">
        <v>235</v>
      </c>
      <c r="D4" s="113">
        <v>1</v>
      </c>
      <c r="E4" s="113">
        <v>1.67</v>
      </c>
      <c r="F4" s="113">
        <v>1.67</v>
      </c>
      <c r="G4" s="113">
        <v>1.67</v>
      </c>
      <c r="H4" s="113">
        <v>1.67</v>
      </c>
      <c r="I4" s="124"/>
      <c r="J4" s="124"/>
      <c r="K4" s="124"/>
      <c r="L4" s="124"/>
      <c r="M4" s="124"/>
      <c r="N4" s="124"/>
      <c r="O4" s="124"/>
      <c r="P4" s="124"/>
    </row>
    <row r="5" spans="1:16" x14ac:dyDescent="0.25">
      <c r="C5" s="43" t="s">
        <v>236</v>
      </c>
      <c r="D5" s="113">
        <v>1</v>
      </c>
      <c r="E5" s="113">
        <v>2.38</v>
      </c>
      <c r="F5" s="113">
        <v>2.38</v>
      </c>
      <c r="G5" s="113">
        <v>2.38</v>
      </c>
      <c r="H5" s="113">
        <v>2.38</v>
      </c>
      <c r="I5" s="124"/>
      <c r="J5" s="124"/>
      <c r="K5" s="124"/>
      <c r="L5" s="124"/>
      <c r="M5" s="124"/>
      <c r="N5" s="124"/>
      <c r="O5" s="124"/>
      <c r="P5" s="124"/>
    </row>
    <row r="6" spans="1:16" x14ac:dyDescent="0.25">
      <c r="C6" s="43" t="s">
        <v>237</v>
      </c>
      <c r="D6" s="113">
        <v>1</v>
      </c>
      <c r="E6" s="113">
        <v>6.33</v>
      </c>
      <c r="F6" s="113">
        <v>6.33</v>
      </c>
      <c r="G6" s="113">
        <v>6.33</v>
      </c>
      <c r="H6" s="113">
        <v>6.33</v>
      </c>
      <c r="I6" s="124"/>
      <c r="J6" s="124"/>
      <c r="K6" s="124"/>
      <c r="L6" s="124"/>
      <c r="M6" s="124"/>
      <c r="N6" s="124"/>
      <c r="O6" s="124"/>
      <c r="P6" s="124"/>
    </row>
    <row r="7" spans="1:16" x14ac:dyDescent="0.25">
      <c r="B7" s="35" t="s">
        <v>16</v>
      </c>
      <c r="C7" s="43" t="s">
        <v>234</v>
      </c>
      <c r="D7" s="112">
        <v>1</v>
      </c>
      <c r="E7" s="112">
        <v>1</v>
      </c>
      <c r="F7" s="112">
        <v>1</v>
      </c>
      <c r="G7" s="112">
        <v>1</v>
      </c>
      <c r="H7" s="112">
        <v>1</v>
      </c>
      <c r="I7" s="124"/>
      <c r="J7" s="124"/>
      <c r="K7" s="124"/>
      <c r="L7" s="124"/>
      <c r="M7" s="124"/>
      <c r="N7" s="124"/>
      <c r="O7" s="124"/>
      <c r="P7" s="124"/>
    </row>
    <row r="8" spans="1:16" x14ac:dyDescent="0.25">
      <c r="C8" s="43" t="s">
        <v>235</v>
      </c>
      <c r="D8" s="113">
        <v>1</v>
      </c>
      <c r="E8" s="113">
        <v>1.55</v>
      </c>
      <c r="F8" s="113">
        <v>1.55</v>
      </c>
      <c r="G8" s="113">
        <v>1.55</v>
      </c>
      <c r="H8" s="113">
        <v>1.55</v>
      </c>
      <c r="I8" s="124"/>
      <c r="J8" s="124"/>
      <c r="K8" s="124"/>
      <c r="L8" s="124"/>
      <c r="M8" s="124"/>
      <c r="N8" s="124"/>
      <c r="O8" s="124"/>
      <c r="P8" s="124"/>
    </row>
    <row r="9" spans="1:16" x14ac:dyDescent="0.25">
      <c r="C9" s="43" t="s">
        <v>236</v>
      </c>
      <c r="D9" s="113">
        <v>1</v>
      </c>
      <c r="E9" s="113">
        <v>2.1800000000000002</v>
      </c>
      <c r="F9" s="113">
        <v>2.1800000000000002</v>
      </c>
      <c r="G9" s="113">
        <v>2.1800000000000002</v>
      </c>
      <c r="H9" s="113">
        <v>2.1800000000000002</v>
      </c>
      <c r="I9" s="124"/>
      <c r="J9" s="124"/>
      <c r="K9" s="124"/>
      <c r="L9" s="124"/>
      <c r="M9" s="124"/>
      <c r="N9" s="124"/>
      <c r="O9" s="124"/>
      <c r="P9" s="124"/>
    </row>
    <row r="10" spans="1:16" x14ac:dyDescent="0.25">
      <c r="C10" s="43" t="s">
        <v>237</v>
      </c>
      <c r="D10" s="113">
        <v>1</v>
      </c>
      <c r="E10" s="113">
        <v>6.39</v>
      </c>
      <c r="F10" s="113">
        <v>6.39</v>
      </c>
      <c r="G10" s="113">
        <v>6.39</v>
      </c>
      <c r="H10" s="113">
        <v>6.39</v>
      </c>
      <c r="I10" s="124"/>
      <c r="J10" s="124"/>
      <c r="K10" s="124"/>
      <c r="L10" s="124"/>
      <c r="M10" s="124"/>
      <c r="N10" s="124"/>
      <c r="O10" s="124"/>
      <c r="P10" s="124"/>
    </row>
    <row r="11" spans="1:16" x14ac:dyDescent="0.25">
      <c r="B11" s="35" t="s">
        <v>18</v>
      </c>
      <c r="C11" s="43" t="s">
        <v>234</v>
      </c>
      <c r="D11" s="112">
        <v>1</v>
      </c>
      <c r="E11" s="112">
        <v>1</v>
      </c>
      <c r="F11" s="112">
        <v>1</v>
      </c>
      <c r="G11" s="112">
        <v>1</v>
      </c>
      <c r="H11" s="112">
        <v>1</v>
      </c>
      <c r="I11" s="124"/>
      <c r="J11" s="124"/>
      <c r="K11" s="124"/>
      <c r="L11" s="124"/>
      <c r="M11" s="124"/>
      <c r="N11" s="124"/>
      <c r="O11" s="124"/>
      <c r="P11" s="124"/>
    </row>
    <row r="12" spans="1:16" x14ac:dyDescent="0.25">
      <c r="C12" s="43" t="s">
        <v>235</v>
      </c>
      <c r="D12" s="113">
        <v>1</v>
      </c>
      <c r="E12" s="113">
        <v>1</v>
      </c>
      <c r="F12" s="113">
        <v>1</v>
      </c>
      <c r="G12" s="113">
        <v>1</v>
      </c>
      <c r="H12" s="113">
        <v>1</v>
      </c>
      <c r="I12" s="124"/>
      <c r="J12" s="124"/>
      <c r="K12" s="124"/>
      <c r="L12" s="124"/>
      <c r="M12" s="124"/>
      <c r="N12" s="124"/>
      <c r="O12" s="124"/>
      <c r="P12" s="124"/>
    </row>
    <row r="13" spans="1:16" x14ac:dyDescent="0.25">
      <c r="C13" s="43" t="s">
        <v>236</v>
      </c>
      <c r="D13" s="113">
        <v>1</v>
      </c>
      <c r="E13" s="113">
        <v>2.79</v>
      </c>
      <c r="F13" s="113">
        <v>2.79</v>
      </c>
      <c r="G13" s="113">
        <v>2.79</v>
      </c>
      <c r="H13" s="113">
        <v>2.79</v>
      </c>
      <c r="I13" s="124"/>
      <c r="J13" s="124"/>
      <c r="K13" s="124"/>
      <c r="L13" s="124"/>
      <c r="M13" s="124"/>
      <c r="N13" s="124"/>
      <c r="O13" s="124"/>
      <c r="P13" s="124"/>
    </row>
    <row r="14" spans="1:16" x14ac:dyDescent="0.25">
      <c r="C14" s="43" t="s">
        <v>237</v>
      </c>
      <c r="D14" s="113">
        <v>1</v>
      </c>
      <c r="E14" s="113">
        <v>6.01</v>
      </c>
      <c r="F14" s="113">
        <v>6.01</v>
      </c>
      <c r="G14" s="113">
        <v>6.01</v>
      </c>
      <c r="H14" s="113">
        <v>6.01</v>
      </c>
      <c r="I14" s="124"/>
      <c r="J14" s="124"/>
      <c r="K14" s="124"/>
      <c r="L14" s="124"/>
      <c r="M14" s="124"/>
      <c r="N14" s="124"/>
      <c r="O14" s="124"/>
      <c r="P14" s="124"/>
    </row>
    <row r="15" spans="1:16" x14ac:dyDescent="0.25">
      <c r="B15" s="35" t="s">
        <v>19</v>
      </c>
      <c r="C15" s="43" t="s">
        <v>234</v>
      </c>
      <c r="D15" s="112">
        <v>1</v>
      </c>
      <c r="E15" s="112">
        <v>1</v>
      </c>
      <c r="F15" s="112">
        <v>1</v>
      </c>
      <c r="G15" s="112">
        <v>1</v>
      </c>
      <c r="H15" s="112">
        <v>1</v>
      </c>
      <c r="I15" s="124"/>
      <c r="J15" s="124"/>
      <c r="K15" s="124"/>
      <c r="L15" s="124"/>
      <c r="M15" s="124"/>
      <c r="N15" s="124"/>
      <c r="O15" s="124"/>
      <c r="P15" s="124"/>
    </row>
    <row r="16" spans="1:16" x14ac:dyDescent="0.25">
      <c r="C16" s="43" t="s">
        <v>235</v>
      </c>
      <c r="D16" s="113">
        <v>1</v>
      </c>
      <c r="E16" s="113">
        <v>1</v>
      </c>
      <c r="F16" s="113">
        <v>1</v>
      </c>
      <c r="G16" s="113">
        <v>1</v>
      </c>
      <c r="H16" s="113">
        <v>1</v>
      </c>
      <c r="I16" s="124"/>
      <c r="J16" s="124"/>
      <c r="K16" s="124"/>
      <c r="L16" s="124"/>
      <c r="M16" s="124"/>
      <c r="N16" s="124"/>
      <c r="O16" s="124"/>
      <c r="P16" s="124"/>
    </row>
    <row r="17" spans="1:16" x14ac:dyDescent="0.25">
      <c r="C17" s="43" t="s">
        <v>236</v>
      </c>
      <c r="D17" s="113">
        <v>1</v>
      </c>
      <c r="E17" s="113">
        <v>1</v>
      </c>
      <c r="F17" s="113">
        <v>1</v>
      </c>
      <c r="G17" s="113">
        <v>1</v>
      </c>
      <c r="H17" s="113">
        <v>1</v>
      </c>
      <c r="I17" s="124"/>
      <c r="J17" s="124"/>
      <c r="K17" s="124"/>
      <c r="L17" s="124"/>
      <c r="M17" s="124"/>
      <c r="N17" s="124"/>
      <c r="O17" s="124"/>
      <c r="P17" s="124"/>
    </row>
    <row r="18" spans="1:16" ht="14" customHeight="1" x14ac:dyDescent="0.25">
      <c r="C18" s="43" t="s">
        <v>237</v>
      </c>
      <c r="D18" s="113">
        <v>1</v>
      </c>
      <c r="E18" s="113">
        <v>1</v>
      </c>
      <c r="F18" s="113">
        <v>1</v>
      </c>
      <c r="G18" s="113">
        <v>1</v>
      </c>
      <c r="H18" s="113">
        <v>1</v>
      </c>
      <c r="I18" s="124"/>
      <c r="J18" s="124"/>
      <c r="K18" s="124"/>
      <c r="L18" s="124"/>
      <c r="M18" s="124"/>
      <c r="N18" s="124"/>
      <c r="O18" s="124"/>
      <c r="P18" s="124"/>
    </row>
    <row r="19" spans="1:16" x14ac:dyDescent="0.25">
      <c r="B19" s="36" t="s">
        <v>17</v>
      </c>
      <c r="C19" s="43" t="s">
        <v>234</v>
      </c>
      <c r="D19" s="112">
        <v>1</v>
      </c>
      <c r="E19" s="112">
        <v>1</v>
      </c>
      <c r="F19" s="112">
        <v>1</v>
      </c>
      <c r="G19" s="112">
        <v>1</v>
      </c>
      <c r="H19" s="112">
        <v>1</v>
      </c>
      <c r="I19" s="124"/>
      <c r="J19" s="124"/>
      <c r="K19" s="124"/>
      <c r="L19" s="124"/>
      <c r="M19" s="124"/>
      <c r="N19" s="124"/>
      <c r="O19" s="124"/>
      <c r="P19" s="124"/>
    </row>
    <row r="20" spans="1:16" x14ac:dyDescent="0.25">
      <c r="C20" s="43" t="s">
        <v>235</v>
      </c>
      <c r="D20" s="113">
        <v>1</v>
      </c>
      <c r="E20" s="113">
        <v>1</v>
      </c>
      <c r="F20" s="113">
        <v>1</v>
      </c>
      <c r="G20" s="113">
        <v>1</v>
      </c>
      <c r="H20" s="113">
        <v>1</v>
      </c>
      <c r="I20" s="124"/>
      <c r="J20" s="124"/>
      <c r="K20" s="124"/>
      <c r="L20" s="124"/>
      <c r="M20" s="124"/>
      <c r="N20" s="124"/>
      <c r="O20" s="124"/>
      <c r="P20" s="124"/>
    </row>
    <row r="21" spans="1:16" x14ac:dyDescent="0.25">
      <c r="C21" s="43" t="s">
        <v>236</v>
      </c>
      <c r="D21" s="113">
        <v>1</v>
      </c>
      <c r="E21" s="113">
        <v>1.86</v>
      </c>
      <c r="F21" s="113">
        <v>1.86</v>
      </c>
      <c r="G21" s="113">
        <v>1.86</v>
      </c>
      <c r="H21" s="113">
        <v>1.86</v>
      </c>
      <c r="I21" s="124"/>
      <c r="J21" s="124"/>
      <c r="K21" s="124"/>
      <c r="L21" s="124"/>
      <c r="M21" s="124"/>
      <c r="N21" s="124"/>
      <c r="O21" s="124"/>
      <c r="P21" s="124"/>
    </row>
    <row r="22" spans="1:16" x14ac:dyDescent="0.25">
      <c r="C22" s="43" t="s">
        <v>237</v>
      </c>
      <c r="D22" s="113">
        <v>1</v>
      </c>
      <c r="E22" s="113">
        <v>3.01</v>
      </c>
      <c r="F22" s="113">
        <v>3.01</v>
      </c>
      <c r="G22" s="113">
        <v>3.01</v>
      </c>
      <c r="H22" s="113">
        <v>3.01</v>
      </c>
      <c r="I22" s="124"/>
      <c r="J22" s="124"/>
      <c r="K22" s="124"/>
      <c r="L22" s="124"/>
      <c r="M22" s="124"/>
      <c r="N22" s="124"/>
      <c r="O22" s="124"/>
      <c r="P22" s="124"/>
    </row>
    <row r="23" spans="1:16" x14ac:dyDescent="0.25">
      <c r="B23" s="36" t="s">
        <v>23</v>
      </c>
      <c r="C23" s="43" t="s">
        <v>234</v>
      </c>
      <c r="D23" s="112">
        <v>1</v>
      </c>
      <c r="E23" s="112">
        <v>1</v>
      </c>
      <c r="F23" s="112">
        <v>1</v>
      </c>
      <c r="G23" s="112">
        <v>1</v>
      </c>
      <c r="H23" s="112">
        <v>1</v>
      </c>
      <c r="I23" s="124"/>
      <c r="J23" s="124"/>
      <c r="K23" s="124"/>
      <c r="L23" s="124"/>
      <c r="M23" s="124"/>
      <c r="N23" s="124"/>
      <c r="O23" s="124"/>
      <c r="P23" s="124"/>
    </row>
    <row r="24" spans="1:16" x14ac:dyDescent="0.25">
      <c r="C24" s="43" t="s">
        <v>235</v>
      </c>
      <c r="D24" s="113">
        <v>1</v>
      </c>
      <c r="E24" s="113">
        <v>1</v>
      </c>
      <c r="F24" s="113">
        <v>1</v>
      </c>
      <c r="G24" s="113">
        <v>1</v>
      </c>
      <c r="H24" s="113">
        <v>1</v>
      </c>
      <c r="I24" s="124"/>
      <c r="J24" s="124"/>
      <c r="K24" s="124"/>
      <c r="L24" s="124"/>
      <c r="M24" s="124"/>
      <c r="N24" s="124"/>
      <c r="O24" s="124"/>
      <c r="P24" s="124"/>
    </row>
    <row r="25" spans="1:16" x14ac:dyDescent="0.25">
      <c r="C25" s="43" t="s">
        <v>236</v>
      </c>
      <c r="D25" s="113">
        <v>1</v>
      </c>
      <c r="E25" s="113">
        <v>1.86</v>
      </c>
      <c r="F25" s="113">
        <v>1.86</v>
      </c>
      <c r="G25" s="113">
        <v>1.86</v>
      </c>
      <c r="H25" s="113">
        <v>1.86</v>
      </c>
      <c r="I25" s="124"/>
      <c r="J25" s="124"/>
      <c r="K25" s="124"/>
      <c r="L25" s="124"/>
      <c r="M25" s="124"/>
      <c r="N25" s="124"/>
      <c r="O25" s="124"/>
      <c r="P25" s="124"/>
    </row>
    <row r="26" spans="1:16" x14ac:dyDescent="0.25">
      <c r="C26" s="43" t="s">
        <v>237</v>
      </c>
      <c r="D26" s="113">
        <v>1</v>
      </c>
      <c r="E26" s="113">
        <v>3.01</v>
      </c>
      <c r="F26" s="113">
        <v>3.01</v>
      </c>
      <c r="G26" s="113">
        <v>3.01</v>
      </c>
      <c r="H26" s="113">
        <v>3.01</v>
      </c>
      <c r="I26" s="124"/>
      <c r="J26" s="124"/>
      <c r="K26" s="124"/>
      <c r="L26" s="124"/>
      <c r="M26" s="124"/>
      <c r="N26" s="124"/>
      <c r="O26" s="124"/>
      <c r="P26" s="124"/>
    </row>
    <row r="28" spans="1:16" s="104" customFormat="1" ht="13" x14ac:dyDescent="0.3">
      <c r="A28" s="103" t="s">
        <v>238</v>
      </c>
    </row>
    <row r="29" spans="1:16" s="36" customFormat="1" ht="13" x14ac:dyDescent="0.3">
      <c r="A29" s="127" t="s">
        <v>239</v>
      </c>
      <c r="B29" s="96" t="s">
        <v>232</v>
      </c>
      <c r="C29" s="96" t="s">
        <v>240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6"/>
      <c r="J29" s="126"/>
      <c r="K29" s="126"/>
      <c r="L29" s="126"/>
      <c r="M29" s="126"/>
      <c r="N29" s="126"/>
      <c r="O29" s="126"/>
      <c r="P29" s="126"/>
    </row>
    <row r="30" spans="1:16" ht="13" x14ac:dyDescent="0.3">
      <c r="A30" s="40"/>
      <c r="B30" s="35" t="s">
        <v>71</v>
      </c>
      <c r="C30" s="43" t="s">
        <v>234</v>
      </c>
      <c r="D30" s="112">
        <v>1</v>
      </c>
      <c r="E30" s="112">
        <v>1</v>
      </c>
      <c r="F30" s="112">
        <v>1</v>
      </c>
      <c r="G30" s="112">
        <v>1</v>
      </c>
      <c r="H30" s="112">
        <v>1</v>
      </c>
      <c r="I30" s="128"/>
      <c r="J30" s="124"/>
      <c r="K30" s="124"/>
      <c r="L30" s="124"/>
      <c r="M30" s="124"/>
      <c r="N30" s="124"/>
      <c r="O30" s="124"/>
      <c r="P30" s="124"/>
    </row>
    <row r="31" spans="1:16" x14ac:dyDescent="0.25">
      <c r="C31" s="43" t="s">
        <v>235</v>
      </c>
      <c r="D31" s="113">
        <v>1</v>
      </c>
      <c r="E31" s="113">
        <v>1.6</v>
      </c>
      <c r="F31" s="113">
        <v>1.6</v>
      </c>
      <c r="G31" s="113">
        <v>1.6</v>
      </c>
      <c r="H31" s="113">
        <v>1.6</v>
      </c>
      <c r="I31" s="124"/>
      <c r="J31" s="124"/>
      <c r="K31" s="124"/>
      <c r="L31" s="124"/>
      <c r="M31" s="124"/>
      <c r="N31" s="124"/>
      <c r="O31" s="124"/>
      <c r="P31" s="124"/>
    </row>
    <row r="32" spans="1:16" x14ac:dyDescent="0.25">
      <c r="C32" s="43" t="s">
        <v>65</v>
      </c>
      <c r="D32" s="113">
        <v>1</v>
      </c>
      <c r="E32" s="113">
        <v>3.41</v>
      </c>
      <c r="F32" s="113">
        <v>3.41</v>
      </c>
      <c r="G32" s="113">
        <v>3.41</v>
      </c>
      <c r="H32" s="113">
        <v>3.41</v>
      </c>
      <c r="I32" s="124"/>
      <c r="J32" s="124"/>
      <c r="K32" s="124"/>
      <c r="L32" s="124"/>
      <c r="M32" s="124"/>
      <c r="N32" s="124"/>
      <c r="O32" s="124"/>
      <c r="P32" s="124"/>
    </row>
    <row r="33" spans="2:16" x14ac:dyDescent="0.25">
      <c r="C33" s="43" t="s">
        <v>66</v>
      </c>
      <c r="D33" s="113">
        <v>1</v>
      </c>
      <c r="E33" s="113">
        <v>12.33</v>
      </c>
      <c r="F33" s="113">
        <v>12.33</v>
      </c>
      <c r="G33" s="113">
        <v>12.33</v>
      </c>
      <c r="H33" s="113">
        <v>12.33</v>
      </c>
      <c r="I33" s="124"/>
      <c r="J33" s="124"/>
      <c r="K33" s="124"/>
      <c r="L33" s="124"/>
      <c r="M33" s="124"/>
      <c r="N33" s="124"/>
      <c r="O33" s="124"/>
      <c r="P33" s="124"/>
    </row>
    <row r="34" spans="2:16" x14ac:dyDescent="0.25">
      <c r="B34" s="35" t="s">
        <v>16</v>
      </c>
      <c r="C34" s="43" t="s">
        <v>234</v>
      </c>
      <c r="D34" s="112">
        <v>1</v>
      </c>
      <c r="E34" s="112">
        <v>1</v>
      </c>
      <c r="F34" s="112">
        <v>1</v>
      </c>
      <c r="G34" s="112">
        <v>1</v>
      </c>
      <c r="H34" s="112">
        <v>1</v>
      </c>
      <c r="I34" s="124"/>
      <c r="J34" s="124"/>
      <c r="K34" s="124"/>
      <c r="L34" s="124"/>
      <c r="M34" s="124"/>
      <c r="N34" s="124"/>
      <c r="O34" s="124"/>
      <c r="P34" s="124"/>
    </row>
    <row r="35" spans="2:16" x14ac:dyDescent="0.25">
      <c r="C35" s="43" t="s">
        <v>235</v>
      </c>
      <c r="D35" s="113">
        <v>1</v>
      </c>
      <c r="E35" s="113">
        <v>1.92</v>
      </c>
      <c r="F35" s="113">
        <v>1.92</v>
      </c>
      <c r="G35" s="113">
        <v>1.92</v>
      </c>
      <c r="H35" s="113">
        <v>1.92</v>
      </c>
      <c r="I35" s="124"/>
      <c r="J35" s="124"/>
      <c r="K35" s="124"/>
      <c r="L35" s="124"/>
      <c r="M35" s="124"/>
      <c r="N35" s="124"/>
      <c r="O35" s="124"/>
      <c r="P35" s="124"/>
    </row>
    <row r="36" spans="2:16" x14ac:dyDescent="0.25">
      <c r="C36" s="43" t="s">
        <v>65</v>
      </c>
      <c r="D36" s="113">
        <v>1</v>
      </c>
      <c r="E36" s="113">
        <v>4.66</v>
      </c>
      <c r="F36" s="113">
        <v>4.66</v>
      </c>
      <c r="G36" s="113">
        <v>4.66</v>
      </c>
      <c r="H36" s="113">
        <v>4.66</v>
      </c>
      <c r="I36" s="124"/>
      <c r="J36" s="124"/>
      <c r="K36" s="124"/>
      <c r="L36" s="124"/>
      <c r="M36" s="124"/>
      <c r="N36" s="124"/>
      <c r="O36" s="124"/>
      <c r="P36" s="124"/>
    </row>
    <row r="37" spans="2:16" x14ac:dyDescent="0.25">
      <c r="C37" s="43" t="s">
        <v>66</v>
      </c>
      <c r="D37" s="113">
        <v>1</v>
      </c>
      <c r="E37" s="113">
        <v>9.68</v>
      </c>
      <c r="F37" s="113">
        <v>9.68</v>
      </c>
      <c r="G37" s="113">
        <v>9.68</v>
      </c>
      <c r="H37" s="113">
        <v>9.68</v>
      </c>
      <c r="I37" s="124"/>
      <c r="J37" s="124"/>
      <c r="K37" s="124"/>
      <c r="L37" s="124"/>
      <c r="M37" s="124"/>
      <c r="N37" s="124"/>
      <c r="O37" s="124"/>
      <c r="P37" s="124"/>
    </row>
    <row r="38" spans="2:16" x14ac:dyDescent="0.25">
      <c r="B38" s="35" t="s">
        <v>18</v>
      </c>
      <c r="C38" s="43" t="s">
        <v>234</v>
      </c>
      <c r="D38" s="112">
        <v>1</v>
      </c>
      <c r="E38" s="112">
        <v>1</v>
      </c>
      <c r="F38" s="112">
        <v>1</v>
      </c>
      <c r="G38" s="112">
        <v>1</v>
      </c>
      <c r="H38" s="112">
        <v>1</v>
      </c>
      <c r="I38" s="124"/>
      <c r="J38" s="124"/>
      <c r="K38" s="124"/>
      <c r="L38" s="124"/>
      <c r="M38" s="124"/>
      <c r="N38" s="124"/>
      <c r="O38" s="124"/>
      <c r="P38" s="124"/>
    </row>
    <row r="39" spans="2:16" x14ac:dyDescent="0.25">
      <c r="C39" s="43" t="s">
        <v>235</v>
      </c>
      <c r="D39" s="113">
        <v>1</v>
      </c>
      <c r="E39" s="113">
        <v>1</v>
      </c>
      <c r="F39" s="113">
        <v>1</v>
      </c>
      <c r="G39" s="113">
        <v>1</v>
      </c>
      <c r="H39" s="113">
        <v>1</v>
      </c>
      <c r="I39" s="124"/>
      <c r="J39" s="124"/>
      <c r="K39" s="124"/>
      <c r="L39" s="124"/>
      <c r="M39" s="124"/>
      <c r="N39" s="124"/>
      <c r="O39" s="124"/>
      <c r="P39" s="124"/>
    </row>
    <row r="40" spans="2:16" x14ac:dyDescent="0.25">
      <c r="C40" s="43" t="s">
        <v>65</v>
      </c>
      <c r="D40" s="113">
        <v>1</v>
      </c>
      <c r="E40" s="113">
        <v>2.58</v>
      </c>
      <c r="F40" s="113">
        <v>2.58</v>
      </c>
      <c r="G40" s="113">
        <v>2.58</v>
      </c>
      <c r="H40" s="113">
        <v>2.58</v>
      </c>
      <c r="I40" s="124"/>
      <c r="J40" s="124"/>
      <c r="K40" s="124"/>
      <c r="L40" s="124"/>
      <c r="M40" s="124"/>
      <c r="N40" s="124"/>
      <c r="O40" s="124"/>
      <c r="P40" s="124"/>
    </row>
    <row r="41" spans="2:16" x14ac:dyDescent="0.25">
      <c r="C41" s="43" t="s">
        <v>66</v>
      </c>
      <c r="D41" s="113">
        <v>1</v>
      </c>
      <c r="E41" s="113">
        <v>9.6300000000000008</v>
      </c>
      <c r="F41" s="113">
        <v>9.6300000000000008</v>
      </c>
      <c r="G41" s="113">
        <v>9.6300000000000008</v>
      </c>
      <c r="H41" s="113">
        <v>9.6300000000000008</v>
      </c>
      <c r="I41" s="124"/>
      <c r="J41" s="124"/>
      <c r="K41" s="124"/>
      <c r="L41" s="124"/>
      <c r="M41" s="124"/>
      <c r="N41" s="124"/>
      <c r="O41" s="124"/>
      <c r="P41" s="124"/>
    </row>
    <row r="42" spans="2:16" x14ac:dyDescent="0.25">
      <c r="B42" s="35" t="s">
        <v>19</v>
      </c>
      <c r="C42" s="43" t="s">
        <v>234</v>
      </c>
      <c r="D42" s="112">
        <v>1</v>
      </c>
      <c r="E42" s="112">
        <v>1</v>
      </c>
      <c r="F42" s="112">
        <v>1</v>
      </c>
      <c r="G42" s="112">
        <v>1</v>
      </c>
      <c r="H42" s="112">
        <v>1</v>
      </c>
      <c r="I42" s="124"/>
      <c r="J42" s="124"/>
      <c r="K42" s="124"/>
      <c r="L42" s="124"/>
      <c r="M42" s="124"/>
      <c r="N42" s="124"/>
      <c r="O42" s="124"/>
      <c r="P42" s="124"/>
    </row>
    <row r="43" spans="2:16" x14ac:dyDescent="0.25">
      <c r="C43" s="43" t="s">
        <v>235</v>
      </c>
      <c r="D43" s="113">
        <v>1</v>
      </c>
      <c r="E43" s="113">
        <v>1</v>
      </c>
      <c r="F43" s="113">
        <v>1</v>
      </c>
      <c r="G43" s="113">
        <v>1</v>
      </c>
      <c r="H43" s="113">
        <v>1</v>
      </c>
      <c r="I43" s="124"/>
      <c r="J43" s="124"/>
      <c r="K43" s="124"/>
      <c r="L43" s="124"/>
      <c r="M43" s="124"/>
      <c r="N43" s="124"/>
      <c r="O43" s="124"/>
      <c r="P43" s="124"/>
    </row>
    <row r="44" spans="2:16" x14ac:dyDescent="0.25">
      <c r="C44" s="43" t="s">
        <v>65</v>
      </c>
      <c r="D44" s="113">
        <v>1</v>
      </c>
      <c r="E44" s="113">
        <v>1</v>
      </c>
      <c r="F44" s="113">
        <v>1</v>
      </c>
      <c r="G44" s="113">
        <v>1</v>
      </c>
      <c r="H44" s="113">
        <v>1</v>
      </c>
      <c r="I44" s="124"/>
      <c r="J44" s="124"/>
      <c r="K44" s="124"/>
      <c r="L44" s="124"/>
      <c r="M44" s="124"/>
      <c r="N44" s="124"/>
      <c r="O44" s="124"/>
      <c r="P44" s="124"/>
    </row>
    <row r="45" spans="2:16" x14ac:dyDescent="0.25">
      <c r="C45" s="43" t="s">
        <v>66</v>
      </c>
      <c r="D45" s="113">
        <v>1</v>
      </c>
      <c r="E45" s="113">
        <v>1</v>
      </c>
      <c r="F45" s="113">
        <v>1</v>
      </c>
      <c r="G45" s="113">
        <v>1</v>
      </c>
      <c r="H45" s="113">
        <v>1</v>
      </c>
      <c r="I45" s="124"/>
      <c r="J45" s="124"/>
      <c r="K45" s="124"/>
      <c r="L45" s="124"/>
      <c r="M45" s="124"/>
      <c r="N45" s="124"/>
      <c r="O45" s="124"/>
      <c r="P45" s="124"/>
    </row>
    <row r="46" spans="2:16" x14ac:dyDescent="0.25">
      <c r="B46" s="35" t="s">
        <v>17</v>
      </c>
      <c r="C46" s="43" t="s">
        <v>234</v>
      </c>
      <c r="D46" s="112">
        <v>1</v>
      </c>
      <c r="E46" s="112">
        <v>1</v>
      </c>
      <c r="F46" s="112">
        <v>1</v>
      </c>
      <c r="G46" s="112">
        <v>1</v>
      </c>
      <c r="H46" s="112">
        <v>1</v>
      </c>
      <c r="I46" s="124"/>
      <c r="J46" s="124"/>
      <c r="K46" s="124"/>
      <c r="L46" s="124"/>
      <c r="M46" s="124"/>
      <c r="N46" s="124"/>
      <c r="O46" s="124"/>
      <c r="P46" s="124"/>
    </row>
    <row r="47" spans="2:16" x14ac:dyDescent="0.25">
      <c r="C47" s="43" t="s">
        <v>235</v>
      </c>
      <c r="D47" s="113">
        <v>1</v>
      </c>
      <c r="E47" s="113">
        <v>1.65</v>
      </c>
      <c r="F47" s="113">
        <v>1.65</v>
      </c>
      <c r="G47" s="113">
        <v>1.65</v>
      </c>
      <c r="H47" s="113">
        <v>1.65</v>
      </c>
      <c r="I47" s="124"/>
      <c r="J47" s="124"/>
      <c r="K47" s="124"/>
      <c r="L47" s="124"/>
      <c r="M47" s="124"/>
      <c r="N47" s="124"/>
      <c r="O47" s="124"/>
      <c r="P47" s="124"/>
    </row>
    <row r="48" spans="2:16" x14ac:dyDescent="0.25">
      <c r="C48" s="43" t="s">
        <v>65</v>
      </c>
      <c r="D48" s="113">
        <v>1</v>
      </c>
      <c r="E48" s="113">
        <v>2.73</v>
      </c>
      <c r="F48" s="113">
        <v>2.73</v>
      </c>
      <c r="G48" s="113">
        <v>2.73</v>
      </c>
      <c r="H48" s="113">
        <v>2.73</v>
      </c>
      <c r="I48" s="124"/>
      <c r="J48" s="124"/>
      <c r="K48" s="124"/>
      <c r="L48" s="124"/>
      <c r="M48" s="124"/>
      <c r="N48" s="124"/>
      <c r="O48" s="124"/>
      <c r="P48" s="124"/>
    </row>
    <row r="49" spans="1:16" x14ac:dyDescent="0.25">
      <c r="C49" s="43" t="s">
        <v>66</v>
      </c>
      <c r="D49" s="113">
        <v>1</v>
      </c>
      <c r="E49" s="113">
        <v>11.21</v>
      </c>
      <c r="F49" s="113">
        <v>11.21</v>
      </c>
      <c r="G49" s="113">
        <v>11.21</v>
      </c>
      <c r="H49" s="113">
        <v>11.21</v>
      </c>
      <c r="I49" s="124"/>
      <c r="J49" s="124"/>
      <c r="K49" s="124"/>
      <c r="L49" s="124"/>
      <c r="M49" s="124"/>
      <c r="N49" s="124"/>
      <c r="O49" s="124"/>
      <c r="P49" s="124"/>
    </row>
    <row r="50" spans="1:16" x14ac:dyDescent="0.25">
      <c r="B50" s="35" t="s">
        <v>23</v>
      </c>
      <c r="C50" s="43" t="s">
        <v>234</v>
      </c>
      <c r="D50" s="112">
        <v>1</v>
      </c>
      <c r="E50" s="112">
        <v>1</v>
      </c>
      <c r="F50" s="112">
        <v>1</v>
      </c>
      <c r="G50" s="112">
        <v>1</v>
      </c>
      <c r="H50" s="112">
        <v>1</v>
      </c>
      <c r="I50" s="124"/>
      <c r="J50" s="124"/>
      <c r="K50" s="124"/>
      <c r="L50" s="124"/>
      <c r="M50" s="124"/>
      <c r="N50" s="124"/>
      <c r="O50" s="124"/>
      <c r="P50" s="124"/>
    </row>
    <row r="51" spans="1:16" x14ac:dyDescent="0.25">
      <c r="C51" s="43" t="s">
        <v>235</v>
      </c>
      <c r="D51" s="113">
        <v>1</v>
      </c>
      <c r="E51" s="113">
        <v>1.65</v>
      </c>
      <c r="F51" s="113">
        <v>1.65</v>
      </c>
      <c r="G51" s="113">
        <v>1.65</v>
      </c>
      <c r="H51" s="113">
        <v>1.65</v>
      </c>
      <c r="I51" s="124"/>
      <c r="J51" s="124"/>
      <c r="K51" s="124"/>
      <c r="L51" s="124"/>
      <c r="M51" s="124"/>
      <c r="N51" s="124"/>
      <c r="O51" s="124"/>
      <c r="P51" s="124"/>
    </row>
    <row r="52" spans="1:16" x14ac:dyDescent="0.25">
      <c r="C52" s="43" t="s">
        <v>65</v>
      </c>
      <c r="D52" s="113">
        <v>1</v>
      </c>
      <c r="E52" s="113">
        <v>2.73</v>
      </c>
      <c r="F52" s="113">
        <v>2.73</v>
      </c>
      <c r="G52" s="113">
        <v>2.73</v>
      </c>
      <c r="H52" s="113">
        <v>2.73</v>
      </c>
      <c r="I52" s="124"/>
      <c r="J52" s="124"/>
      <c r="K52" s="124"/>
      <c r="L52" s="124"/>
      <c r="M52" s="124"/>
      <c r="N52" s="124"/>
      <c r="O52" s="124"/>
      <c r="P52" s="124"/>
    </row>
    <row r="53" spans="1:16" x14ac:dyDescent="0.25">
      <c r="C53" s="43" t="s">
        <v>66</v>
      </c>
      <c r="D53" s="113">
        <v>1</v>
      </c>
      <c r="E53" s="113">
        <v>11.21</v>
      </c>
      <c r="F53" s="113">
        <v>11.21</v>
      </c>
      <c r="G53" s="113">
        <v>11.21</v>
      </c>
      <c r="H53" s="113">
        <v>11.21</v>
      </c>
      <c r="I53" s="124"/>
      <c r="J53" s="124"/>
      <c r="K53" s="124"/>
      <c r="L53" s="124"/>
      <c r="M53" s="124"/>
      <c r="N53" s="124"/>
      <c r="O53" s="124"/>
      <c r="P53" s="124"/>
    </row>
    <row r="54" spans="1:16" x14ac:dyDescent="0.25">
      <c r="C54" s="43"/>
      <c r="D54" s="43"/>
    </row>
    <row r="55" spans="1:16" s="104" customFormat="1" ht="13" x14ac:dyDescent="0.3">
      <c r="A55" s="103" t="s">
        <v>241</v>
      </c>
    </row>
    <row r="56" spans="1:16" s="36" customFormat="1" ht="26" x14ac:dyDescent="0.3">
      <c r="A56" s="127" t="s">
        <v>70</v>
      </c>
      <c r="B56" s="96" t="s">
        <v>232</v>
      </c>
      <c r="C56" s="129" t="s">
        <v>242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6"/>
      <c r="M56" s="126"/>
      <c r="N56" s="126"/>
      <c r="O56" s="126"/>
      <c r="P56" s="126"/>
    </row>
    <row r="57" spans="1:16" ht="13" x14ac:dyDescent="0.3">
      <c r="A57" s="40"/>
      <c r="B57" s="35" t="s">
        <v>38</v>
      </c>
      <c r="C57" s="43" t="s">
        <v>243</v>
      </c>
      <c r="D57" s="112">
        <v>1</v>
      </c>
      <c r="E57" s="112">
        <v>1</v>
      </c>
      <c r="F57" s="112">
        <v>1</v>
      </c>
      <c r="G57" s="112">
        <v>1</v>
      </c>
      <c r="H57" s="124"/>
      <c r="M57" s="124"/>
      <c r="N57" s="124"/>
      <c r="O57" s="124"/>
      <c r="P57" s="124"/>
    </row>
    <row r="58" spans="1:16" x14ac:dyDescent="0.25">
      <c r="C58" s="43" t="s">
        <v>244</v>
      </c>
      <c r="D58" s="113">
        <v>10.675000000000001</v>
      </c>
      <c r="E58" s="113">
        <v>10.675000000000001</v>
      </c>
      <c r="F58" s="113">
        <v>10.675000000000001</v>
      </c>
      <c r="G58" s="113">
        <v>10.675000000000001</v>
      </c>
      <c r="H58" s="124"/>
      <c r="M58" s="124"/>
      <c r="N58" s="124"/>
      <c r="O58" s="124"/>
      <c r="P58" s="124"/>
    </row>
    <row r="59" spans="1:16" x14ac:dyDescent="0.25">
      <c r="B59" s="35" t="s">
        <v>39</v>
      </c>
      <c r="C59" s="43" t="s">
        <v>243</v>
      </c>
      <c r="D59" s="112">
        <v>1</v>
      </c>
      <c r="E59" s="112">
        <v>1</v>
      </c>
      <c r="F59" s="112">
        <v>1</v>
      </c>
      <c r="G59" s="112">
        <v>1</v>
      </c>
      <c r="H59" s="124"/>
      <c r="M59" s="124"/>
      <c r="N59" s="124"/>
      <c r="O59" s="124"/>
      <c r="P59" s="124"/>
    </row>
    <row r="60" spans="1:16" x14ac:dyDescent="0.25">
      <c r="C60" s="43" t="s">
        <v>244</v>
      </c>
      <c r="D60" s="113">
        <v>10.675000000000001</v>
      </c>
      <c r="E60" s="113">
        <v>10.675000000000001</v>
      </c>
      <c r="F60" s="113">
        <v>10.675000000000001</v>
      </c>
      <c r="G60" s="113">
        <v>10.675000000000001</v>
      </c>
      <c r="H60" s="124"/>
      <c r="M60" s="124"/>
      <c r="N60" s="124"/>
      <c r="O60" s="124"/>
      <c r="P60" s="124"/>
    </row>
    <row r="61" spans="1:16" x14ac:dyDescent="0.25">
      <c r="B61" s="35" t="s">
        <v>40</v>
      </c>
      <c r="C61" s="43" t="s">
        <v>243</v>
      </c>
      <c r="D61" s="112">
        <v>1</v>
      </c>
      <c r="E61" s="112">
        <v>1</v>
      </c>
      <c r="F61" s="112">
        <v>1</v>
      </c>
      <c r="G61" s="112">
        <v>1</v>
      </c>
      <c r="H61" s="124"/>
      <c r="M61" s="124"/>
      <c r="N61" s="124"/>
      <c r="O61" s="124"/>
      <c r="P61" s="124"/>
    </row>
    <row r="62" spans="1:16" x14ac:dyDescent="0.25">
      <c r="C62" s="43" t="s">
        <v>244</v>
      </c>
      <c r="D62" s="113">
        <v>10.675000000000001</v>
      </c>
      <c r="E62" s="113">
        <v>10.675000000000001</v>
      </c>
      <c r="F62" s="113">
        <v>10.675000000000001</v>
      </c>
      <c r="G62" s="113">
        <v>10.675000000000001</v>
      </c>
      <c r="H62" s="124"/>
      <c r="M62" s="124"/>
      <c r="N62" s="124"/>
      <c r="O62" s="124"/>
      <c r="P62" s="124"/>
    </row>
    <row r="63" spans="1:16" x14ac:dyDescent="0.25">
      <c r="C63" s="43"/>
      <c r="D63" s="43"/>
    </row>
    <row r="64" spans="1:16" s="104" customFormat="1" ht="13" x14ac:dyDescent="0.3">
      <c r="A64" s="103" t="s">
        <v>245</v>
      </c>
    </row>
    <row r="65" spans="1:16" s="36" customFormat="1" ht="26" x14ac:dyDescent="0.3">
      <c r="A65" s="127" t="s">
        <v>24</v>
      </c>
      <c r="B65" s="96" t="s">
        <v>232</v>
      </c>
      <c r="C65" s="129" t="s">
        <v>246</v>
      </c>
      <c r="D65" s="107" t="s">
        <v>1</v>
      </c>
      <c r="E65" s="107" t="s">
        <v>2</v>
      </c>
      <c r="F65" s="107" t="s">
        <v>3</v>
      </c>
      <c r="G65" s="107" t="s">
        <v>4</v>
      </c>
      <c r="H65" s="130" t="s">
        <v>5</v>
      </c>
      <c r="I65" s="126"/>
      <c r="J65" s="126"/>
      <c r="K65" s="126"/>
      <c r="L65" s="126"/>
      <c r="M65" s="126"/>
      <c r="N65" s="126"/>
      <c r="O65" s="126"/>
      <c r="P65" s="126"/>
    </row>
    <row r="66" spans="1:16" ht="13" x14ac:dyDescent="0.3">
      <c r="A66" s="131"/>
      <c r="B66" s="35" t="s">
        <v>73</v>
      </c>
      <c r="C66" s="43" t="s">
        <v>166</v>
      </c>
      <c r="D66" s="112">
        <v>1</v>
      </c>
      <c r="E66" s="112">
        <v>1</v>
      </c>
      <c r="F66" s="112">
        <v>1</v>
      </c>
      <c r="G66" s="112">
        <v>1</v>
      </c>
      <c r="H66" s="124">
        <v>1</v>
      </c>
      <c r="I66" s="124"/>
      <c r="J66" s="124"/>
      <c r="K66" s="124"/>
      <c r="L66" s="124"/>
      <c r="M66" s="124"/>
      <c r="N66" s="124"/>
      <c r="O66" s="124"/>
      <c r="P66" s="124"/>
    </row>
    <row r="67" spans="1:16" x14ac:dyDescent="0.25">
      <c r="C67" s="43" t="s">
        <v>167</v>
      </c>
      <c r="D67" s="113">
        <v>1.35</v>
      </c>
      <c r="E67" s="113">
        <v>1</v>
      </c>
      <c r="F67" s="113">
        <v>1</v>
      </c>
      <c r="G67" s="113">
        <v>1</v>
      </c>
      <c r="H67" s="124">
        <v>1</v>
      </c>
      <c r="I67" s="124"/>
      <c r="J67" s="124"/>
      <c r="K67" s="124"/>
      <c r="L67" s="124"/>
      <c r="M67" s="124"/>
      <c r="N67" s="124"/>
      <c r="O67" s="124"/>
      <c r="P67" s="124"/>
    </row>
    <row r="68" spans="1:16" x14ac:dyDescent="0.25">
      <c r="C68" s="43" t="s">
        <v>168</v>
      </c>
      <c r="D68" s="113">
        <v>1.35</v>
      </c>
      <c r="E68" s="113">
        <v>1</v>
      </c>
      <c r="F68" s="113">
        <v>1</v>
      </c>
      <c r="G68" s="113">
        <v>1</v>
      </c>
      <c r="H68" s="124">
        <v>1</v>
      </c>
      <c r="I68" s="124"/>
      <c r="J68" s="124"/>
      <c r="K68" s="124"/>
      <c r="L68" s="124"/>
      <c r="M68" s="124"/>
      <c r="N68" s="124"/>
      <c r="O68" s="124"/>
      <c r="P68" s="124"/>
    </row>
    <row r="69" spans="1:16" x14ac:dyDescent="0.25">
      <c r="C69" s="43" t="s">
        <v>169</v>
      </c>
      <c r="D69" s="113">
        <v>5.4</v>
      </c>
      <c r="E69" s="113">
        <v>1</v>
      </c>
      <c r="F69" s="113">
        <v>1</v>
      </c>
      <c r="G69" s="113">
        <v>1</v>
      </c>
      <c r="H69" s="124">
        <v>1</v>
      </c>
      <c r="I69" s="124"/>
      <c r="J69" s="124"/>
      <c r="K69" s="124"/>
      <c r="L69" s="124"/>
      <c r="M69" s="124"/>
      <c r="N69" s="124"/>
      <c r="O69" s="124"/>
      <c r="P69" s="124"/>
    </row>
    <row r="70" spans="1:16" x14ac:dyDescent="0.25">
      <c r="B70" s="35" t="s">
        <v>7</v>
      </c>
      <c r="C70" s="43" t="s">
        <v>166</v>
      </c>
      <c r="D70" s="112">
        <v>1</v>
      </c>
      <c r="E70" s="112">
        <v>1</v>
      </c>
      <c r="F70" s="112">
        <v>1</v>
      </c>
      <c r="G70" s="112">
        <v>1</v>
      </c>
      <c r="H70" s="124">
        <v>1</v>
      </c>
      <c r="I70" s="124"/>
      <c r="J70" s="124"/>
      <c r="K70" s="124"/>
      <c r="L70" s="124"/>
      <c r="M70" s="124"/>
      <c r="N70" s="124"/>
      <c r="O70" s="124"/>
      <c r="P70" s="124"/>
    </row>
    <row r="71" spans="1:16" x14ac:dyDescent="0.25">
      <c r="C71" s="43" t="s">
        <v>167</v>
      </c>
      <c r="D71" s="113">
        <v>1.35</v>
      </c>
      <c r="E71" s="113">
        <v>1</v>
      </c>
      <c r="F71" s="113">
        <v>1</v>
      </c>
      <c r="G71" s="113">
        <v>1</v>
      </c>
      <c r="H71" s="124">
        <v>1</v>
      </c>
      <c r="I71" s="124"/>
      <c r="J71" s="124"/>
      <c r="K71" s="124"/>
      <c r="L71" s="124"/>
      <c r="M71" s="124"/>
      <c r="N71" s="124"/>
      <c r="O71" s="124"/>
      <c r="P71" s="124"/>
    </row>
    <row r="72" spans="1:16" x14ac:dyDescent="0.25">
      <c r="C72" s="43" t="s">
        <v>168</v>
      </c>
      <c r="D72" s="113">
        <v>1.35</v>
      </c>
      <c r="E72" s="113">
        <v>1</v>
      </c>
      <c r="F72" s="113">
        <v>1</v>
      </c>
      <c r="G72" s="113">
        <v>1</v>
      </c>
      <c r="H72" s="124">
        <v>1</v>
      </c>
      <c r="I72" s="124"/>
      <c r="J72" s="124"/>
      <c r="K72" s="124"/>
      <c r="L72" s="124"/>
      <c r="M72" s="124"/>
      <c r="N72" s="124"/>
      <c r="O72" s="124"/>
      <c r="P72" s="124"/>
    </row>
    <row r="73" spans="1:16" x14ac:dyDescent="0.25">
      <c r="C73" s="43" t="s">
        <v>169</v>
      </c>
      <c r="D73" s="113">
        <v>5.4</v>
      </c>
      <c r="E73" s="113">
        <v>1</v>
      </c>
      <c r="F73" s="113">
        <v>1</v>
      </c>
      <c r="G73" s="113">
        <v>1</v>
      </c>
      <c r="H73" s="124">
        <v>1</v>
      </c>
      <c r="I73" s="124"/>
      <c r="J73" s="124"/>
      <c r="K73" s="124"/>
      <c r="L73" s="124"/>
      <c r="M73" s="124"/>
      <c r="N73" s="124"/>
      <c r="O73" s="124"/>
      <c r="P73" s="124"/>
    </row>
    <row r="74" spans="1:16" x14ac:dyDescent="0.25">
      <c r="B74" s="35" t="s">
        <v>8</v>
      </c>
      <c r="C74" s="43" t="s">
        <v>166</v>
      </c>
      <c r="D74" s="112">
        <v>1</v>
      </c>
      <c r="E74" s="112">
        <v>1</v>
      </c>
      <c r="F74" s="112">
        <v>1</v>
      </c>
      <c r="G74" s="112">
        <v>1</v>
      </c>
      <c r="H74" s="124">
        <v>1</v>
      </c>
      <c r="I74" s="124"/>
      <c r="J74" s="124"/>
      <c r="K74" s="124"/>
      <c r="L74" s="124"/>
      <c r="M74" s="124"/>
      <c r="N74" s="124"/>
      <c r="O74" s="124"/>
      <c r="P74" s="124"/>
    </row>
    <row r="75" spans="1:16" x14ac:dyDescent="0.25">
      <c r="C75" s="43" t="s">
        <v>167</v>
      </c>
      <c r="D75" s="113">
        <v>1.35</v>
      </c>
      <c r="E75" s="113">
        <v>1</v>
      </c>
      <c r="F75" s="113">
        <v>1</v>
      </c>
      <c r="G75" s="113">
        <v>1</v>
      </c>
      <c r="H75" s="124">
        <v>1</v>
      </c>
      <c r="I75" s="124"/>
      <c r="J75" s="124"/>
      <c r="K75" s="124"/>
      <c r="L75" s="124"/>
      <c r="M75" s="124"/>
      <c r="N75" s="124"/>
      <c r="O75" s="124"/>
      <c r="P75" s="124"/>
    </row>
    <row r="76" spans="1:16" x14ac:dyDescent="0.25">
      <c r="C76" s="43" t="s">
        <v>168</v>
      </c>
      <c r="D76" s="113">
        <v>1.35</v>
      </c>
      <c r="E76" s="113">
        <v>1</v>
      </c>
      <c r="F76" s="113">
        <v>1</v>
      </c>
      <c r="G76" s="113">
        <v>1</v>
      </c>
      <c r="H76" s="124">
        <v>1</v>
      </c>
      <c r="I76" s="124"/>
      <c r="J76" s="124"/>
      <c r="K76" s="124"/>
      <c r="L76" s="124"/>
      <c r="M76" s="124"/>
      <c r="N76" s="124"/>
      <c r="O76" s="124"/>
      <c r="P76" s="124"/>
    </row>
    <row r="77" spans="1:16" x14ac:dyDescent="0.25">
      <c r="C77" s="43" t="s">
        <v>169</v>
      </c>
      <c r="D77" s="113">
        <v>5.4</v>
      </c>
      <c r="E77" s="113">
        <v>1</v>
      </c>
      <c r="F77" s="113">
        <v>1</v>
      </c>
      <c r="G77" s="113">
        <v>1</v>
      </c>
      <c r="H77" s="124">
        <v>1</v>
      </c>
      <c r="I77" s="124"/>
      <c r="J77" s="124"/>
      <c r="K77" s="124"/>
      <c r="L77" s="124"/>
      <c r="M77" s="124"/>
      <c r="N77" s="124"/>
      <c r="O77" s="124"/>
      <c r="P77" s="124"/>
    </row>
    <row r="78" spans="1:16" x14ac:dyDescent="0.25">
      <c r="B78" s="35" t="s">
        <v>13</v>
      </c>
      <c r="C78" s="43" t="s">
        <v>166</v>
      </c>
      <c r="D78" s="112">
        <v>1</v>
      </c>
      <c r="E78" s="112">
        <v>1</v>
      </c>
      <c r="F78" s="112">
        <v>1</v>
      </c>
      <c r="G78" s="112">
        <v>1</v>
      </c>
      <c r="H78" s="124">
        <v>1</v>
      </c>
      <c r="I78" s="124"/>
      <c r="J78" s="124"/>
      <c r="K78" s="124"/>
      <c r="L78" s="124"/>
      <c r="M78" s="124"/>
      <c r="N78" s="124"/>
      <c r="O78" s="124"/>
      <c r="P78" s="124"/>
    </row>
    <row r="79" spans="1:16" x14ac:dyDescent="0.25">
      <c r="C79" s="43" t="s">
        <v>167</v>
      </c>
      <c r="D79" s="113">
        <v>1</v>
      </c>
      <c r="E79" s="113">
        <v>1</v>
      </c>
      <c r="F79" s="113">
        <v>1</v>
      </c>
      <c r="G79" s="113">
        <v>1</v>
      </c>
      <c r="H79" s="124">
        <v>1</v>
      </c>
      <c r="I79" s="124"/>
      <c r="J79" s="124"/>
      <c r="K79" s="124"/>
      <c r="L79" s="124"/>
      <c r="M79" s="124"/>
      <c r="N79" s="124"/>
      <c r="O79" s="124"/>
      <c r="P79" s="124"/>
    </row>
    <row r="80" spans="1:16" x14ac:dyDescent="0.25">
      <c r="C80" s="43" t="s">
        <v>168</v>
      </c>
      <c r="D80" s="113">
        <v>1</v>
      </c>
      <c r="E80" s="113">
        <v>1</v>
      </c>
      <c r="F80" s="113">
        <v>1</v>
      </c>
      <c r="G80" s="113">
        <v>1</v>
      </c>
      <c r="H80" s="124">
        <v>1</v>
      </c>
      <c r="I80" s="124"/>
      <c r="J80" s="124"/>
      <c r="K80" s="124"/>
      <c r="L80" s="124"/>
      <c r="M80" s="124"/>
      <c r="N80" s="124"/>
      <c r="O80" s="124"/>
      <c r="P80" s="124"/>
    </row>
    <row r="81" spans="2:16" x14ac:dyDescent="0.25">
      <c r="C81" s="43" t="s">
        <v>169</v>
      </c>
      <c r="D81" s="113">
        <v>1</v>
      </c>
      <c r="E81" s="113">
        <v>1</v>
      </c>
      <c r="F81" s="113">
        <v>1</v>
      </c>
      <c r="G81" s="113">
        <v>1</v>
      </c>
      <c r="H81" s="124">
        <v>1</v>
      </c>
      <c r="I81" s="124"/>
      <c r="J81" s="124"/>
      <c r="K81" s="124"/>
      <c r="L81" s="124"/>
      <c r="M81" s="124"/>
      <c r="N81" s="124"/>
      <c r="O81" s="124"/>
      <c r="P81" s="124"/>
    </row>
    <row r="82" spans="2:16" x14ac:dyDescent="0.25">
      <c r="B82" s="35" t="s">
        <v>71</v>
      </c>
      <c r="C82" s="43" t="s">
        <v>166</v>
      </c>
      <c r="D82" s="112">
        <v>1</v>
      </c>
      <c r="E82" s="112">
        <v>1</v>
      </c>
      <c r="F82" s="112">
        <v>1</v>
      </c>
      <c r="G82" s="112">
        <v>1</v>
      </c>
      <c r="H82" s="124">
        <v>1</v>
      </c>
      <c r="I82" s="124"/>
      <c r="J82" s="124"/>
      <c r="K82" s="124"/>
      <c r="L82" s="124"/>
      <c r="M82" s="124"/>
      <c r="N82" s="124"/>
      <c r="O82" s="124"/>
      <c r="P82" s="124"/>
    </row>
    <row r="83" spans="2:16" x14ac:dyDescent="0.25">
      <c r="C83" s="43" t="s">
        <v>167</v>
      </c>
      <c r="D83" s="113">
        <v>1</v>
      </c>
      <c r="E83" s="113">
        <v>2.2799999999999998</v>
      </c>
      <c r="F83" s="113">
        <v>1</v>
      </c>
      <c r="G83" s="113">
        <v>1</v>
      </c>
      <c r="H83" s="124">
        <v>1</v>
      </c>
      <c r="I83" s="124"/>
      <c r="J83" s="124"/>
      <c r="K83" s="124"/>
      <c r="L83" s="124"/>
      <c r="M83" s="124"/>
      <c r="N83" s="124"/>
      <c r="O83" s="124"/>
      <c r="P83" s="124"/>
    </row>
    <row r="84" spans="2:16" x14ac:dyDescent="0.25">
      <c r="C84" s="43" t="s">
        <v>168</v>
      </c>
      <c r="D84" s="113">
        <v>1</v>
      </c>
      <c r="E84" s="113">
        <v>4.62</v>
      </c>
      <c r="F84" s="113">
        <v>1</v>
      </c>
      <c r="G84" s="113">
        <v>1</v>
      </c>
      <c r="H84" s="124">
        <v>1</v>
      </c>
      <c r="I84" s="124"/>
      <c r="J84" s="124"/>
      <c r="K84" s="124"/>
      <c r="L84" s="124"/>
      <c r="M84" s="124"/>
      <c r="N84" s="124"/>
      <c r="O84" s="124"/>
      <c r="P84" s="124"/>
    </row>
    <row r="85" spans="2:16" x14ac:dyDescent="0.25">
      <c r="C85" s="43" t="s">
        <v>169</v>
      </c>
      <c r="D85" s="113">
        <v>1</v>
      </c>
      <c r="E85" s="113">
        <v>10.53</v>
      </c>
      <c r="F85" s="113">
        <v>1.47</v>
      </c>
      <c r="G85" s="113">
        <v>2.57</v>
      </c>
      <c r="H85" s="124">
        <v>1</v>
      </c>
      <c r="I85" s="124"/>
      <c r="J85" s="124"/>
      <c r="K85" s="124"/>
      <c r="L85" s="124"/>
      <c r="M85" s="124"/>
      <c r="N85" s="124"/>
      <c r="O85" s="124"/>
      <c r="P85" s="124"/>
    </row>
    <row r="86" spans="2:16" x14ac:dyDescent="0.25">
      <c r="B86" s="35" t="s">
        <v>16</v>
      </c>
      <c r="C86" s="43" t="s">
        <v>166</v>
      </c>
      <c r="D86" s="112">
        <v>1</v>
      </c>
      <c r="E86" s="112">
        <v>1</v>
      </c>
      <c r="F86" s="112">
        <v>1</v>
      </c>
      <c r="G86" s="112">
        <v>1</v>
      </c>
      <c r="H86" s="124">
        <v>1</v>
      </c>
      <c r="I86" s="124"/>
      <c r="J86" s="124"/>
      <c r="K86" s="124"/>
      <c r="L86" s="124"/>
      <c r="M86" s="124"/>
      <c r="N86" s="124"/>
      <c r="O86" s="124"/>
      <c r="P86" s="124"/>
    </row>
    <row r="87" spans="2:16" x14ac:dyDescent="0.25">
      <c r="C87" s="43" t="s">
        <v>167</v>
      </c>
      <c r="D87" s="113">
        <v>1</v>
      </c>
      <c r="E87" s="113">
        <v>1.66</v>
      </c>
      <c r="F87" s="113">
        <v>1</v>
      </c>
      <c r="G87" s="113">
        <v>1</v>
      </c>
      <c r="H87" s="124">
        <v>1</v>
      </c>
      <c r="I87" s="124"/>
      <c r="J87" s="124"/>
      <c r="K87" s="124"/>
      <c r="L87" s="124"/>
      <c r="M87" s="124"/>
      <c r="N87" s="124"/>
      <c r="O87" s="124"/>
      <c r="P87" s="124"/>
    </row>
    <row r="88" spans="2:16" x14ac:dyDescent="0.25">
      <c r="C88" s="43" t="s">
        <v>168</v>
      </c>
      <c r="D88" s="113">
        <v>1</v>
      </c>
      <c r="E88" s="113">
        <v>2.5</v>
      </c>
      <c r="F88" s="113">
        <v>1</v>
      </c>
      <c r="G88" s="113">
        <v>1</v>
      </c>
      <c r="H88" s="124">
        <v>1</v>
      </c>
      <c r="I88" s="124"/>
      <c r="J88" s="124"/>
      <c r="K88" s="124"/>
      <c r="L88" s="124"/>
      <c r="M88" s="124"/>
      <c r="N88" s="124"/>
      <c r="O88" s="124"/>
      <c r="P88" s="124"/>
    </row>
    <row r="89" spans="2:16" x14ac:dyDescent="0.25">
      <c r="C89" s="43" t="s">
        <v>169</v>
      </c>
      <c r="D89" s="113">
        <v>1</v>
      </c>
      <c r="E89" s="113">
        <v>14.97</v>
      </c>
      <c r="F89" s="113">
        <v>1.92</v>
      </c>
      <c r="G89" s="113">
        <v>1.92</v>
      </c>
      <c r="H89" s="124">
        <v>1</v>
      </c>
      <c r="I89" s="124"/>
      <c r="J89" s="124"/>
      <c r="K89" s="124"/>
      <c r="L89" s="124"/>
      <c r="M89" s="124"/>
      <c r="N89" s="124"/>
      <c r="O89" s="124"/>
      <c r="P89" s="124"/>
    </row>
    <row r="90" spans="2:16" x14ac:dyDescent="0.25">
      <c r="B90" s="35" t="s">
        <v>18</v>
      </c>
      <c r="C90" s="43" t="s">
        <v>166</v>
      </c>
      <c r="D90" s="112">
        <v>1</v>
      </c>
      <c r="E90" s="112">
        <v>1</v>
      </c>
      <c r="F90" s="112">
        <v>1</v>
      </c>
      <c r="G90" s="112">
        <v>1</v>
      </c>
      <c r="H90" s="124">
        <v>1</v>
      </c>
      <c r="I90" s="124"/>
      <c r="J90" s="124"/>
      <c r="K90" s="124"/>
      <c r="L90" s="124"/>
      <c r="M90" s="124"/>
      <c r="N90" s="124"/>
      <c r="O90" s="124"/>
      <c r="P90" s="124"/>
    </row>
    <row r="91" spans="2:16" x14ac:dyDescent="0.25">
      <c r="C91" s="43" t="s">
        <v>167</v>
      </c>
      <c r="D91" s="113">
        <v>1</v>
      </c>
      <c r="E91" s="113">
        <v>1.48</v>
      </c>
      <c r="F91" s="113">
        <v>1</v>
      </c>
      <c r="G91" s="113">
        <v>1</v>
      </c>
      <c r="H91" s="124">
        <v>1</v>
      </c>
      <c r="I91" s="124"/>
      <c r="J91" s="124"/>
      <c r="K91" s="124"/>
      <c r="L91" s="124"/>
      <c r="M91" s="124"/>
      <c r="N91" s="124"/>
      <c r="O91" s="124"/>
      <c r="P91" s="124"/>
    </row>
    <row r="92" spans="2:16" x14ac:dyDescent="0.25">
      <c r="C92" s="43" t="s">
        <v>168</v>
      </c>
      <c r="D92" s="113">
        <v>1</v>
      </c>
      <c r="E92" s="113">
        <v>2.84</v>
      </c>
      <c r="F92" s="113">
        <v>1</v>
      </c>
      <c r="G92" s="113">
        <v>1</v>
      </c>
      <c r="H92" s="124">
        <v>1</v>
      </c>
      <c r="I92" s="124"/>
      <c r="J92" s="124"/>
      <c r="K92" s="124"/>
      <c r="L92" s="124"/>
      <c r="M92" s="124"/>
      <c r="N92" s="124"/>
      <c r="O92" s="124"/>
      <c r="P92" s="124"/>
    </row>
    <row r="93" spans="2:16" x14ac:dyDescent="0.25">
      <c r="C93" s="43" t="s">
        <v>169</v>
      </c>
      <c r="D93" s="113">
        <v>1</v>
      </c>
      <c r="E93" s="113">
        <v>14.4</v>
      </c>
      <c r="F93" s="113">
        <v>3.69</v>
      </c>
      <c r="G93" s="113">
        <v>3.69</v>
      </c>
      <c r="H93" s="124">
        <v>1</v>
      </c>
      <c r="I93" s="124"/>
      <c r="J93" s="124"/>
      <c r="K93" s="124"/>
      <c r="L93" s="124"/>
      <c r="M93" s="124"/>
      <c r="N93" s="124"/>
      <c r="O93" s="124"/>
      <c r="P93" s="124"/>
    </row>
    <row r="94" spans="2:16" x14ac:dyDescent="0.25">
      <c r="B94" s="35" t="s">
        <v>17</v>
      </c>
      <c r="C94" s="43" t="s">
        <v>166</v>
      </c>
      <c r="D94" s="112">
        <v>1</v>
      </c>
      <c r="E94" s="112">
        <v>1</v>
      </c>
      <c r="F94" s="112">
        <v>1</v>
      </c>
      <c r="G94" s="112">
        <v>1</v>
      </c>
      <c r="H94" s="124">
        <v>1</v>
      </c>
      <c r="I94" s="124"/>
      <c r="J94" s="124"/>
      <c r="K94" s="124"/>
      <c r="L94" s="124"/>
      <c r="M94" s="124"/>
      <c r="N94" s="124"/>
      <c r="O94" s="124"/>
      <c r="P94" s="124"/>
    </row>
    <row r="95" spans="2:16" x14ac:dyDescent="0.25">
      <c r="C95" s="43" t="s">
        <v>167</v>
      </c>
      <c r="D95" s="113">
        <v>1</v>
      </c>
      <c r="E95" s="113">
        <v>1.48</v>
      </c>
      <c r="F95" s="113">
        <v>1</v>
      </c>
      <c r="G95" s="113">
        <v>1</v>
      </c>
      <c r="H95" s="124">
        <v>1</v>
      </c>
      <c r="I95" s="124"/>
      <c r="J95" s="124"/>
      <c r="K95" s="124"/>
      <c r="L95" s="124"/>
      <c r="M95" s="124"/>
      <c r="N95" s="124"/>
      <c r="O95" s="124"/>
      <c r="P95" s="124"/>
    </row>
    <row r="96" spans="2:16" x14ac:dyDescent="0.25">
      <c r="C96" s="43" t="s">
        <v>168</v>
      </c>
      <c r="D96" s="113">
        <v>1</v>
      </c>
      <c r="E96" s="113">
        <v>2.84</v>
      </c>
      <c r="F96" s="113">
        <v>1</v>
      </c>
      <c r="G96" s="113">
        <v>1</v>
      </c>
      <c r="H96" s="124">
        <v>1</v>
      </c>
      <c r="I96" s="124"/>
      <c r="J96" s="124"/>
      <c r="K96" s="124"/>
      <c r="L96" s="124"/>
      <c r="M96" s="124"/>
      <c r="N96" s="124"/>
      <c r="O96" s="124"/>
      <c r="P96" s="124"/>
    </row>
    <row r="97" spans="1:16" x14ac:dyDescent="0.25">
      <c r="C97" s="43" t="s">
        <v>169</v>
      </c>
      <c r="D97" s="113">
        <v>1</v>
      </c>
      <c r="E97" s="113">
        <v>14.4</v>
      </c>
      <c r="F97" s="113">
        <v>3.69</v>
      </c>
      <c r="G97" s="113">
        <v>3.69</v>
      </c>
      <c r="H97" s="124">
        <v>1</v>
      </c>
      <c r="I97" s="124"/>
      <c r="J97" s="124"/>
      <c r="K97" s="124"/>
      <c r="L97" s="124"/>
      <c r="M97" s="124"/>
      <c r="N97" s="124"/>
      <c r="O97" s="124"/>
      <c r="P97" s="124"/>
    </row>
    <row r="98" spans="1:16" x14ac:dyDescent="0.25">
      <c r="B98" s="35" t="s">
        <v>20</v>
      </c>
      <c r="C98" s="43" t="s">
        <v>166</v>
      </c>
      <c r="D98" s="112">
        <v>1</v>
      </c>
      <c r="E98" s="112">
        <v>1</v>
      </c>
      <c r="F98" s="112">
        <v>1</v>
      </c>
      <c r="G98" s="112">
        <v>1</v>
      </c>
      <c r="H98" s="124">
        <v>1</v>
      </c>
      <c r="I98" s="124"/>
      <c r="J98" s="124"/>
      <c r="K98" s="124"/>
      <c r="L98" s="124"/>
      <c r="M98" s="124"/>
      <c r="N98" s="124"/>
      <c r="O98" s="124"/>
      <c r="P98" s="124"/>
    </row>
    <row r="99" spans="1:16" x14ac:dyDescent="0.25">
      <c r="C99" s="43" t="s">
        <v>167</v>
      </c>
      <c r="D99" s="113">
        <v>1</v>
      </c>
      <c r="E99" s="113">
        <v>1.48</v>
      </c>
      <c r="F99" s="113">
        <v>1</v>
      </c>
      <c r="G99" s="113">
        <v>1</v>
      </c>
      <c r="H99" s="124">
        <v>1</v>
      </c>
      <c r="I99" s="124"/>
      <c r="J99" s="124"/>
      <c r="K99" s="124"/>
      <c r="L99" s="124"/>
      <c r="M99" s="124"/>
      <c r="N99" s="124"/>
      <c r="O99" s="124"/>
      <c r="P99" s="124"/>
    </row>
    <row r="100" spans="1:16" x14ac:dyDescent="0.25">
      <c r="C100" s="43" t="s">
        <v>168</v>
      </c>
      <c r="D100" s="113">
        <v>1</v>
      </c>
      <c r="E100" s="113">
        <v>2.84</v>
      </c>
      <c r="F100" s="113">
        <v>1</v>
      </c>
      <c r="G100" s="113">
        <v>1</v>
      </c>
      <c r="H100" s="124">
        <v>1</v>
      </c>
      <c r="I100" s="124"/>
      <c r="J100" s="124"/>
      <c r="K100" s="124"/>
      <c r="L100" s="124"/>
      <c r="M100" s="124"/>
      <c r="N100" s="124"/>
      <c r="O100" s="124"/>
      <c r="P100" s="124"/>
    </row>
    <row r="101" spans="1:16" x14ac:dyDescent="0.25">
      <c r="C101" s="43" t="s">
        <v>169</v>
      </c>
      <c r="D101" s="113">
        <v>1</v>
      </c>
      <c r="E101" s="113">
        <v>14.4</v>
      </c>
      <c r="F101" s="113">
        <v>3.69</v>
      </c>
      <c r="G101" s="113">
        <v>3.69</v>
      </c>
      <c r="H101" s="124">
        <v>1</v>
      </c>
      <c r="I101" s="124"/>
      <c r="J101" s="124"/>
      <c r="K101" s="124"/>
      <c r="L101" s="124"/>
      <c r="M101" s="124"/>
      <c r="N101" s="124"/>
      <c r="O101" s="124"/>
      <c r="P101" s="124"/>
    </row>
    <row r="103" spans="1:16" s="104" customFormat="1" ht="13" x14ac:dyDescent="0.3">
      <c r="A103" s="103" t="s">
        <v>247</v>
      </c>
    </row>
    <row r="104" spans="1:16" s="36" customFormat="1" ht="26" x14ac:dyDescent="0.3">
      <c r="A104" s="127" t="s">
        <v>71</v>
      </c>
      <c r="B104" s="132" t="s">
        <v>169</v>
      </c>
      <c r="C104" s="129" t="s">
        <v>246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30" t="s">
        <v>5</v>
      </c>
      <c r="I104" s="126"/>
      <c r="J104" s="126"/>
      <c r="K104" s="126"/>
      <c r="L104" s="126"/>
      <c r="M104" s="126"/>
      <c r="N104" s="126"/>
      <c r="O104" s="126"/>
      <c r="P104" s="126"/>
    </row>
    <row r="105" spans="1:16" ht="13" x14ac:dyDescent="0.3">
      <c r="A105" s="40"/>
      <c r="B105" s="36"/>
      <c r="C105" s="43" t="s">
        <v>166</v>
      </c>
      <c r="D105" s="112">
        <v>1</v>
      </c>
      <c r="E105" s="112">
        <v>1</v>
      </c>
      <c r="F105" s="112">
        <v>1</v>
      </c>
      <c r="G105" s="112">
        <v>1</v>
      </c>
      <c r="H105" s="124">
        <v>1</v>
      </c>
      <c r="I105" s="124"/>
      <c r="J105" s="124"/>
      <c r="K105" s="124"/>
      <c r="L105" s="124"/>
      <c r="M105" s="124"/>
      <c r="N105" s="124"/>
      <c r="O105" s="124"/>
      <c r="P105" s="124"/>
    </row>
    <row r="106" spans="1:16" x14ac:dyDescent="0.25">
      <c r="C106" s="43" t="s">
        <v>167</v>
      </c>
      <c r="D106" s="113">
        <v>1.26</v>
      </c>
      <c r="E106" s="113">
        <v>1.26</v>
      </c>
      <c r="F106" s="113">
        <v>1</v>
      </c>
      <c r="G106" s="113">
        <v>1</v>
      </c>
      <c r="H106" s="124">
        <v>1</v>
      </c>
      <c r="I106" s="124"/>
      <c r="J106" s="124"/>
      <c r="K106" s="124"/>
      <c r="L106" s="124"/>
      <c r="M106" s="124"/>
      <c r="N106" s="124"/>
      <c r="O106" s="124"/>
      <c r="P106" s="124"/>
    </row>
    <row r="107" spans="1:16" x14ac:dyDescent="0.25">
      <c r="C107" s="43" t="s">
        <v>168</v>
      </c>
      <c r="D107" s="113">
        <v>1.68</v>
      </c>
      <c r="E107" s="113">
        <v>1.68</v>
      </c>
      <c r="F107" s="113">
        <v>1</v>
      </c>
      <c r="G107" s="113">
        <v>1</v>
      </c>
      <c r="H107" s="124">
        <v>1</v>
      </c>
      <c r="I107" s="124"/>
      <c r="J107" s="124"/>
      <c r="K107" s="124"/>
      <c r="L107" s="124"/>
      <c r="M107" s="124"/>
      <c r="N107" s="124"/>
      <c r="O107" s="124"/>
      <c r="P107" s="124"/>
    </row>
    <row r="108" spans="1:16" x14ac:dyDescent="0.25">
      <c r="C108" s="43" t="s">
        <v>169</v>
      </c>
      <c r="D108" s="113">
        <v>2.65</v>
      </c>
      <c r="E108" s="113">
        <v>2.65</v>
      </c>
      <c r="F108" s="113">
        <v>2.0699999999999998</v>
      </c>
      <c r="G108" s="113">
        <v>2.0699999999999998</v>
      </c>
      <c r="H108" s="124">
        <v>1</v>
      </c>
      <c r="I108" s="124"/>
      <c r="J108" s="124"/>
      <c r="K108" s="124"/>
      <c r="L108" s="124"/>
      <c r="M108" s="124"/>
      <c r="N108" s="124"/>
      <c r="O108" s="124"/>
      <c r="P108" s="124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G3" sqref="G3"/>
    </sheetView>
  </sheetViews>
  <sheetFormatPr defaultColWidth="12.81640625" defaultRowHeight="12.5" x14ac:dyDescent="0.25"/>
  <cols>
    <col min="1" max="1" width="25.8164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04" customFormat="1" ht="14.25" customHeight="1" x14ac:dyDescent="0.3">
      <c r="A1" s="103" t="s">
        <v>248</v>
      </c>
    </row>
    <row r="2" spans="1:7" ht="14.25" customHeight="1" x14ac:dyDescent="0.3">
      <c r="A2" s="131" t="s">
        <v>25</v>
      </c>
      <c r="B2" s="125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9" t="s">
        <v>249</v>
      </c>
      <c r="C3" s="113" t="s">
        <v>250</v>
      </c>
      <c r="D3" s="113">
        <v>45</v>
      </c>
      <c r="E3" s="113">
        <v>361.6</v>
      </c>
      <c r="F3" s="113">
        <v>174.7</v>
      </c>
      <c r="G3" s="113">
        <v>174.7</v>
      </c>
    </row>
    <row r="4" spans="1:7" ht="14.25" customHeight="1" x14ac:dyDescent="0.3">
      <c r="A4" s="40"/>
      <c r="B4" s="123" t="s">
        <v>251</v>
      </c>
      <c r="C4" s="113">
        <v>1.0249999999999999</v>
      </c>
      <c r="D4" s="113">
        <v>1.0249999999999999</v>
      </c>
      <c r="E4" s="113">
        <v>1.0249999999999999</v>
      </c>
      <c r="F4" s="113">
        <v>1.0249999999999999</v>
      </c>
      <c r="G4" s="113">
        <v>1.0249999999999999</v>
      </c>
    </row>
    <row r="5" spans="1:7" ht="14.25" customHeight="1" x14ac:dyDescent="0.3">
      <c r="A5" s="108" t="s">
        <v>252</v>
      </c>
    </row>
    <row r="6" spans="1:7" ht="14.25" customHeight="1" x14ac:dyDescent="0.25">
      <c r="B6" s="123" t="s">
        <v>58</v>
      </c>
      <c r="C6" s="113">
        <v>1</v>
      </c>
      <c r="D6" s="113">
        <v>1</v>
      </c>
      <c r="E6" s="113">
        <v>0.89</v>
      </c>
      <c r="F6" s="113">
        <v>0.89</v>
      </c>
      <c r="G6" s="113">
        <v>1</v>
      </c>
    </row>
    <row r="7" spans="1:7" ht="14.25" customHeight="1" x14ac:dyDescent="0.25">
      <c r="B7" s="123" t="s">
        <v>136</v>
      </c>
      <c r="C7" s="113">
        <v>1</v>
      </c>
      <c r="D7" s="113">
        <v>1</v>
      </c>
      <c r="E7" s="113">
        <v>0.89</v>
      </c>
      <c r="F7" s="113">
        <v>0.89</v>
      </c>
      <c r="G7" s="113">
        <v>1</v>
      </c>
    </row>
    <row r="8" spans="1:7" ht="14.25" customHeight="1" x14ac:dyDescent="0.25">
      <c r="B8" s="123" t="s">
        <v>60</v>
      </c>
      <c r="C8" s="113">
        <v>1</v>
      </c>
      <c r="D8" s="113">
        <v>1</v>
      </c>
      <c r="E8" s="113">
        <v>1</v>
      </c>
      <c r="F8" s="113">
        <v>1</v>
      </c>
      <c r="G8" s="113">
        <v>1</v>
      </c>
    </row>
    <row r="9" spans="1:7" ht="14.25" customHeight="1" x14ac:dyDescent="0.25">
      <c r="B9" s="123"/>
      <c r="C9" s="123"/>
      <c r="D9" s="123"/>
      <c r="E9" s="123"/>
      <c r="F9" s="123"/>
      <c r="G9" s="123"/>
    </row>
    <row r="10" spans="1:7" s="104" customFormat="1" ht="14.25" customHeight="1" x14ac:dyDescent="0.3">
      <c r="A10" s="103" t="s">
        <v>253</v>
      </c>
    </row>
    <row r="11" spans="1:7" ht="14.25" customHeight="1" x14ac:dyDescent="0.3">
      <c r="A11" s="108"/>
      <c r="B11" s="119" t="s">
        <v>195</v>
      </c>
      <c r="C11" s="113">
        <v>1.5</v>
      </c>
      <c r="D11" s="113">
        <v>1.39</v>
      </c>
      <c r="E11" s="113">
        <v>1</v>
      </c>
      <c r="F11" s="113">
        <v>1</v>
      </c>
      <c r="G11" s="113">
        <v>1</v>
      </c>
    </row>
    <row r="12" spans="1:7" ht="14.25" customHeight="1" x14ac:dyDescent="0.3">
      <c r="A12" s="108"/>
      <c r="B12" s="119"/>
    </row>
    <row r="13" spans="1:7" s="104" customFormat="1" ht="14.25" customHeight="1" x14ac:dyDescent="0.3">
      <c r="A13" s="103" t="s">
        <v>254</v>
      </c>
    </row>
    <row r="14" spans="1:7" ht="14.25" customHeight="1" x14ac:dyDescent="0.3">
      <c r="A14" s="131" t="s">
        <v>239</v>
      </c>
      <c r="B14" s="123" t="s">
        <v>255</v>
      </c>
      <c r="C14" s="113">
        <v>1.0249999999999999</v>
      </c>
      <c r="D14" s="113">
        <v>1.0249999999999999</v>
      </c>
      <c r="E14" s="113">
        <v>1.0249999999999999</v>
      </c>
      <c r="F14" s="113">
        <v>1.0249999999999999</v>
      </c>
      <c r="G14" s="113">
        <v>1.0249999999999999</v>
      </c>
    </row>
    <row r="15" spans="1:7" ht="14.25" customHeight="1" x14ac:dyDescent="0.3">
      <c r="A15" s="40"/>
      <c r="B15" s="123" t="s">
        <v>256</v>
      </c>
      <c r="C15" s="113">
        <v>1.0249999999999999</v>
      </c>
      <c r="D15" s="113">
        <v>1.0249999999999999</v>
      </c>
      <c r="E15" s="113">
        <v>1.0249999999999999</v>
      </c>
      <c r="F15" s="113">
        <v>1.0249999999999999</v>
      </c>
      <c r="G15" s="113">
        <v>1.0249999999999999</v>
      </c>
    </row>
    <row r="16" spans="1:7" ht="14.25" customHeight="1" x14ac:dyDescent="0.3">
      <c r="A16" s="131" t="s">
        <v>70</v>
      </c>
      <c r="B16" s="119" t="s">
        <v>257</v>
      </c>
      <c r="C16" s="113">
        <v>1</v>
      </c>
      <c r="D16" s="113">
        <v>1</v>
      </c>
      <c r="E16" s="113">
        <v>1</v>
      </c>
      <c r="F16" s="113">
        <v>1</v>
      </c>
      <c r="G16" s="113">
        <v>1</v>
      </c>
    </row>
    <row r="17" spans="1:6" ht="14.25" customHeight="1" x14ac:dyDescent="0.25"/>
    <row r="18" spans="1:6" s="104" customFormat="1" ht="14.25" customHeight="1" x14ac:dyDescent="0.3">
      <c r="A18" s="103" t="s">
        <v>258</v>
      </c>
    </row>
    <row r="19" spans="1:6" s="108" customFormat="1" ht="14.25" customHeight="1" x14ac:dyDescent="0.3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9" t="s">
        <v>197</v>
      </c>
      <c r="C20" s="113">
        <v>1.52</v>
      </c>
      <c r="D20" s="113">
        <v>1</v>
      </c>
      <c r="E20" s="113">
        <v>1</v>
      </c>
      <c r="F20" s="113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G3" sqref="G3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25" t="s">
        <v>69</v>
      </c>
      <c r="B1" s="40"/>
      <c r="C1" s="40" t="s">
        <v>9</v>
      </c>
      <c r="D1" s="40" t="s">
        <v>12</v>
      </c>
      <c r="E1" s="40" t="s">
        <v>11</v>
      </c>
      <c r="F1" s="125" t="s">
        <v>26</v>
      </c>
    </row>
    <row r="2" spans="1:6" ht="15.75" customHeight="1" x14ac:dyDescent="0.25">
      <c r="A2" s="90" t="s">
        <v>29</v>
      </c>
      <c r="B2" s="90" t="s">
        <v>259</v>
      </c>
      <c r="C2" s="113">
        <v>0.21</v>
      </c>
      <c r="D2" s="113">
        <v>0.21</v>
      </c>
      <c r="E2" s="113">
        <v>0</v>
      </c>
      <c r="F2" s="113">
        <v>0</v>
      </c>
    </row>
    <row r="3" spans="1:6" ht="15.75" customHeight="1" x14ac:dyDescent="0.25">
      <c r="A3" s="90"/>
      <c r="B3" s="90" t="s">
        <v>260</v>
      </c>
      <c r="C3" s="113">
        <v>1</v>
      </c>
      <c r="D3" s="113">
        <v>1</v>
      </c>
      <c r="E3" s="113">
        <v>1</v>
      </c>
      <c r="F3" s="113">
        <v>1</v>
      </c>
    </row>
    <row r="4" spans="1:6" ht="15.75" customHeight="1" x14ac:dyDescent="0.25">
      <c r="A4" s="90" t="s">
        <v>187</v>
      </c>
      <c r="B4" s="90" t="s">
        <v>259</v>
      </c>
      <c r="C4" s="113">
        <v>0.15</v>
      </c>
      <c r="D4" s="113">
        <v>0.15</v>
      </c>
      <c r="E4" s="113">
        <v>0</v>
      </c>
      <c r="F4" s="113">
        <v>0</v>
      </c>
    </row>
    <row r="5" spans="1:6" ht="15.75" customHeight="1" x14ac:dyDescent="0.25">
      <c r="A5" s="90"/>
      <c r="B5" s="90" t="s">
        <v>260</v>
      </c>
      <c r="C5" s="113">
        <v>1</v>
      </c>
      <c r="D5" s="113">
        <v>1</v>
      </c>
      <c r="E5" s="113">
        <v>1</v>
      </c>
      <c r="F5" s="113">
        <v>1</v>
      </c>
    </row>
    <row r="6" spans="1:6" ht="15.75" customHeight="1" x14ac:dyDescent="0.25">
      <c r="A6" s="90" t="s">
        <v>208</v>
      </c>
      <c r="B6" s="90" t="s">
        <v>259</v>
      </c>
      <c r="C6" s="113">
        <v>0.15</v>
      </c>
      <c r="D6" s="113">
        <v>0.15</v>
      </c>
      <c r="E6" s="113">
        <v>0</v>
      </c>
      <c r="F6" s="113">
        <v>0</v>
      </c>
    </row>
    <row r="7" spans="1:6" ht="15.75" customHeight="1" x14ac:dyDescent="0.25">
      <c r="A7" s="90"/>
      <c r="B7" s="90" t="s">
        <v>260</v>
      </c>
      <c r="C7" s="113">
        <v>1</v>
      </c>
      <c r="D7" s="113">
        <v>1</v>
      </c>
      <c r="E7" s="113">
        <v>1</v>
      </c>
      <c r="F7" s="113">
        <v>1</v>
      </c>
    </row>
    <row r="8" spans="1:6" ht="15.75" customHeight="1" x14ac:dyDescent="0.25">
      <c r="A8" s="90" t="s">
        <v>57</v>
      </c>
      <c r="B8" s="90" t="s">
        <v>259</v>
      </c>
      <c r="C8" s="113">
        <v>0.35</v>
      </c>
      <c r="D8" s="113">
        <v>0.35</v>
      </c>
      <c r="E8" s="113">
        <v>0</v>
      </c>
      <c r="F8" s="113">
        <v>0</v>
      </c>
    </row>
    <row r="9" spans="1:6" ht="15.75" customHeight="1" x14ac:dyDescent="0.25">
      <c r="A9" s="90"/>
      <c r="B9" s="90" t="s">
        <v>260</v>
      </c>
      <c r="C9" s="113">
        <v>1</v>
      </c>
      <c r="D9" s="113">
        <v>1</v>
      </c>
      <c r="E9" s="113">
        <v>0</v>
      </c>
      <c r="F9" s="113">
        <v>0</v>
      </c>
    </row>
    <row r="10" spans="1:6" ht="15.75" customHeight="1" x14ac:dyDescent="0.25">
      <c r="A10" s="90" t="s">
        <v>34</v>
      </c>
      <c r="B10" s="90" t="s">
        <v>259</v>
      </c>
      <c r="C10" s="113">
        <v>0.35</v>
      </c>
      <c r="D10" s="113">
        <v>0.35</v>
      </c>
      <c r="E10" s="113">
        <v>0</v>
      </c>
      <c r="F10" s="113">
        <v>0</v>
      </c>
    </row>
    <row r="11" spans="1:6" ht="15.75" customHeight="1" x14ac:dyDescent="0.25">
      <c r="A11" s="90"/>
      <c r="B11" s="90" t="s">
        <v>260</v>
      </c>
      <c r="C11" s="113">
        <v>1</v>
      </c>
      <c r="D11" s="113">
        <v>1</v>
      </c>
      <c r="E11" s="113">
        <v>0</v>
      </c>
      <c r="F11" s="113">
        <v>0</v>
      </c>
    </row>
    <row r="12" spans="1:6" ht="15.75" customHeight="1" x14ac:dyDescent="0.25">
      <c r="A12" s="90" t="s">
        <v>59</v>
      </c>
      <c r="B12" s="90" t="s">
        <v>259</v>
      </c>
      <c r="C12" s="113">
        <v>0.23</v>
      </c>
      <c r="D12" s="113">
        <v>0.23</v>
      </c>
      <c r="E12" s="113">
        <v>0</v>
      </c>
      <c r="F12" s="113">
        <v>0</v>
      </c>
    </row>
    <row r="13" spans="1:6" ht="15.75" customHeight="1" x14ac:dyDescent="0.25">
      <c r="A13" s="90"/>
      <c r="B13" s="90" t="s">
        <v>260</v>
      </c>
      <c r="C13" s="113">
        <v>1</v>
      </c>
      <c r="D13" s="113">
        <v>1</v>
      </c>
      <c r="E13" s="113">
        <v>1</v>
      </c>
      <c r="F13" s="113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topLeftCell="G1" workbookViewId="0">
      <selection activeCell="G3" sqref="G3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ht="13" x14ac:dyDescent="0.3">
      <c r="A2" s="40" t="s">
        <v>261</v>
      </c>
    </row>
    <row r="3" spans="1:15" x14ac:dyDescent="0.25">
      <c r="B3" s="59" t="s">
        <v>149</v>
      </c>
      <c r="C3" s="113">
        <v>0.53</v>
      </c>
      <c r="D3" s="113">
        <v>0.53</v>
      </c>
      <c r="E3" s="113">
        <v>1</v>
      </c>
      <c r="F3" s="113">
        <v>1</v>
      </c>
      <c r="G3" s="113">
        <v>1</v>
      </c>
      <c r="H3" s="113">
        <v>1</v>
      </c>
      <c r="I3" s="113">
        <v>1</v>
      </c>
      <c r="J3" s="113">
        <v>1</v>
      </c>
      <c r="K3" s="113">
        <v>1</v>
      </c>
      <c r="L3" s="113">
        <v>1</v>
      </c>
      <c r="M3" s="113">
        <v>1</v>
      </c>
      <c r="N3" s="113">
        <v>1</v>
      </c>
      <c r="O3" s="113">
        <v>1</v>
      </c>
    </row>
    <row r="4" spans="1:15" x14ac:dyDescent="0.25">
      <c r="B4" s="59" t="s">
        <v>188</v>
      </c>
      <c r="C4" s="113">
        <v>1</v>
      </c>
      <c r="D4" s="113">
        <v>1</v>
      </c>
      <c r="E4" s="113">
        <v>1</v>
      </c>
      <c r="F4" s="113">
        <v>1</v>
      </c>
      <c r="G4" s="113">
        <v>1</v>
      </c>
      <c r="H4" s="113">
        <v>0.73</v>
      </c>
      <c r="I4" s="113">
        <v>0.73</v>
      </c>
      <c r="J4" s="113">
        <v>0.73</v>
      </c>
      <c r="K4" s="113">
        <v>0.73</v>
      </c>
      <c r="L4" s="113">
        <v>1</v>
      </c>
      <c r="M4" s="113">
        <v>1</v>
      </c>
      <c r="N4" s="113">
        <v>1</v>
      </c>
      <c r="O4" s="113">
        <v>1</v>
      </c>
    </row>
    <row r="5" spans="1:15" x14ac:dyDescent="0.25">
      <c r="B5" s="59" t="s">
        <v>207</v>
      </c>
      <c r="C5" s="113">
        <v>1</v>
      </c>
      <c r="D5" s="113">
        <v>1</v>
      </c>
      <c r="E5" s="113">
        <v>1</v>
      </c>
      <c r="F5" s="113">
        <v>1</v>
      </c>
      <c r="G5" s="113">
        <v>1</v>
      </c>
      <c r="H5" s="113">
        <v>0.73</v>
      </c>
      <c r="I5" s="113">
        <v>0.73</v>
      </c>
      <c r="J5" s="113">
        <v>0.73</v>
      </c>
      <c r="K5" s="113">
        <v>0.73</v>
      </c>
      <c r="L5" s="113">
        <v>1</v>
      </c>
      <c r="M5" s="113">
        <v>1</v>
      </c>
      <c r="N5" s="113">
        <v>1</v>
      </c>
      <c r="O5" s="113">
        <v>1</v>
      </c>
    </row>
    <row r="6" spans="1:15" x14ac:dyDescent="0.25">
      <c r="B6" s="59" t="s">
        <v>189</v>
      </c>
      <c r="C6" s="113">
        <v>1</v>
      </c>
      <c r="D6" s="113">
        <v>1</v>
      </c>
      <c r="E6" s="113">
        <v>1</v>
      </c>
      <c r="F6" s="113">
        <v>1</v>
      </c>
      <c r="G6" s="113">
        <v>1</v>
      </c>
      <c r="H6" s="113">
        <v>0.73</v>
      </c>
      <c r="I6" s="113">
        <v>0.73</v>
      </c>
      <c r="J6" s="113">
        <v>0.73</v>
      </c>
      <c r="K6" s="113">
        <v>0.73</v>
      </c>
      <c r="L6" s="113">
        <v>1</v>
      </c>
      <c r="M6" s="113">
        <v>1</v>
      </c>
      <c r="N6" s="113">
        <v>1</v>
      </c>
      <c r="O6" s="113">
        <v>1</v>
      </c>
    </row>
    <row r="7" spans="1:15" x14ac:dyDescent="0.25">
      <c r="B7" s="59" t="s">
        <v>190</v>
      </c>
      <c r="C7" s="113">
        <v>1</v>
      </c>
      <c r="D7" s="113">
        <v>1</v>
      </c>
      <c r="E7" s="113">
        <v>1</v>
      </c>
      <c r="F7" s="113">
        <v>1</v>
      </c>
      <c r="G7" s="113">
        <v>1</v>
      </c>
      <c r="H7" s="113">
        <v>0.73</v>
      </c>
      <c r="I7" s="113">
        <v>0.73</v>
      </c>
      <c r="J7" s="113">
        <v>0.73</v>
      </c>
      <c r="K7" s="113">
        <v>0.73</v>
      </c>
      <c r="L7" s="113">
        <v>1</v>
      </c>
      <c r="M7" s="113">
        <v>1</v>
      </c>
      <c r="N7" s="113">
        <v>1</v>
      </c>
      <c r="O7" s="113">
        <v>1</v>
      </c>
    </row>
    <row r="8" spans="1:15" x14ac:dyDescent="0.25">
      <c r="B8" s="90" t="s">
        <v>187</v>
      </c>
      <c r="C8" s="113">
        <v>1</v>
      </c>
      <c r="D8" s="113">
        <v>1</v>
      </c>
      <c r="E8" s="113">
        <v>1</v>
      </c>
      <c r="F8" s="113">
        <v>1</v>
      </c>
      <c r="G8" s="113">
        <v>1</v>
      </c>
      <c r="H8" s="113">
        <v>1</v>
      </c>
      <c r="I8" s="113">
        <v>1</v>
      </c>
      <c r="J8" s="113">
        <v>1</v>
      </c>
      <c r="K8" s="113">
        <v>1</v>
      </c>
      <c r="L8" s="113">
        <v>0.33</v>
      </c>
      <c r="M8" s="113">
        <v>0.33</v>
      </c>
      <c r="N8" s="113">
        <v>0.33</v>
      </c>
      <c r="O8" s="113">
        <v>0.33</v>
      </c>
    </row>
    <row r="9" spans="1:15" x14ac:dyDescent="0.25">
      <c r="B9" s="90" t="s">
        <v>208</v>
      </c>
      <c r="C9" s="113">
        <v>1</v>
      </c>
      <c r="D9" s="113">
        <v>1</v>
      </c>
      <c r="E9" s="113">
        <v>1</v>
      </c>
      <c r="F9" s="113">
        <v>1</v>
      </c>
      <c r="G9" s="113">
        <v>1</v>
      </c>
      <c r="H9" s="113">
        <v>1</v>
      </c>
      <c r="I9" s="113">
        <v>1</v>
      </c>
      <c r="J9" s="113">
        <v>1</v>
      </c>
      <c r="K9" s="113">
        <v>1</v>
      </c>
      <c r="L9" s="113">
        <v>0.33</v>
      </c>
      <c r="M9" s="113">
        <v>0.33</v>
      </c>
      <c r="N9" s="113">
        <v>0.33</v>
      </c>
      <c r="O9" s="113">
        <v>0.33</v>
      </c>
    </row>
    <row r="10" spans="1:15" x14ac:dyDescent="0.25">
      <c r="B10" s="59" t="s">
        <v>57</v>
      </c>
      <c r="C10" s="113">
        <v>1</v>
      </c>
      <c r="D10" s="113">
        <v>1</v>
      </c>
      <c r="E10" s="113">
        <v>1</v>
      </c>
      <c r="F10" s="113">
        <v>1</v>
      </c>
      <c r="G10" s="113">
        <v>1</v>
      </c>
      <c r="H10" s="113">
        <v>1</v>
      </c>
      <c r="I10" s="113">
        <v>1</v>
      </c>
      <c r="J10" s="113">
        <v>1</v>
      </c>
      <c r="K10" s="113">
        <v>1</v>
      </c>
      <c r="L10" s="113">
        <v>0.83</v>
      </c>
      <c r="M10" s="113">
        <v>0.83</v>
      </c>
      <c r="N10" s="113">
        <v>0.83</v>
      </c>
      <c r="O10" s="113">
        <v>0.83</v>
      </c>
    </row>
    <row r="11" spans="1:15" x14ac:dyDescent="0.25">
      <c r="B11" s="90" t="s">
        <v>136</v>
      </c>
      <c r="C11" s="113">
        <v>1</v>
      </c>
      <c r="D11" s="113">
        <v>1</v>
      </c>
      <c r="E11" s="113">
        <v>0.69</v>
      </c>
      <c r="F11" s="113">
        <v>0.69</v>
      </c>
      <c r="G11" s="113">
        <v>1</v>
      </c>
      <c r="H11" s="113">
        <v>1</v>
      </c>
      <c r="I11" s="113">
        <v>1</v>
      </c>
      <c r="J11" s="113">
        <v>1</v>
      </c>
      <c r="K11" s="113">
        <v>1</v>
      </c>
      <c r="L11" s="113">
        <v>1</v>
      </c>
      <c r="M11" s="113">
        <v>1</v>
      </c>
      <c r="N11" s="113">
        <v>1</v>
      </c>
      <c r="O11" s="113">
        <v>1</v>
      </c>
    </row>
    <row r="12" spans="1:15" x14ac:dyDescent="0.25">
      <c r="B12" s="59" t="s">
        <v>34</v>
      </c>
      <c r="C12" s="113">
        <v>0.83</v>
      </c>
      <c r="D12" s="113">
        <v>0.83</v>
      </c>
      <c r="E12" s="113">
        <v>0.83</v>
      </c>
      <c r="F12" s="113">
        <v>0.83</v>
      </c>
      <c r="G12" s="113">
        <v>0.83</v>
      </c>
      <c r="H12" s="113">
        <v>0.83</v>
      </c>
      <c r="I12" s="113">
        <v>0.83</v>
      </c>
      <c r="J12" s="113">
        <v>0.83</v>
      </c>
      <c r="K12" s="113">
        <v>0.83</v>
      </c>
      <c r="L12" s="113">
        <v>0.83</v>
      </c>
      <c r="M12" s="113">
        <v>0.83</v>
      </c>
      <c r="N12" s="113">
        <v>0.83</v>
      </c>
      <c r="O12" s="113">
        <v>0.83</v>
      </c>
    </row>
    <row r="13" spans="1:15" ht="13" customHeight="1" x14ac:dyDescent="0.25">
      <c r="B13" s="59" t="s">
        <v>137</v>
      </c>
      <c r="C13" s="113">
        <v>1</v>
      </c>
      <c r="D13" s="113">
        <v>1</v>
      </c>
      <c r="E13" s="113">
        <v>0.69</v>
      </c>
      <c r="F13" s="113">
        <v>0.69</v>
      </c>
      <c r="G13" s="113">
        <v>0.69</v>
      </c>
      <c r="H13" s="113">
        <v>1</v>
      </c>
      <c r="I13" s="113">
        <v>1</v>
      </c>
      <c r="J13" s="113">
        <v>1</v>
      </c>
      <c r="K13" s="113">
        <v>1</v>
      </c>
      <c r="L13" s="113">
        <v>1</v>
      </c>
      <c r="M13" s="113">
        <v>1</v>
      </c>
      <c r="N13" s="113">
        <v>1</v>
      </c>
      <c r="O13" s="113">
        <v>1</v>
      </c>
    </row>
    <row r="14" spans="1:15" x14ac:dyDescent="0.25">
      <c r="B14" s="59" t="s">
        <v>59</v>
      </c>
      <c r="C14" s="113">
        <v>1</v>
      </c>
      <c r="D14" s="113">
        <v>1</v>
      </c>
      <c r="E14" s="113">
        <v>1</v>
      </c>
      <c r="F14" s="113">
        <v>1</v>
      </c>
      <c r="G14" s="113">
        <v>1</v>
      </c>
      <c r="H14" s="113">
        <v>1</v>
      </c>
      <c r="I14" s="113">
        <v>1</v>
      </c>
      <c r="J14" s="113">
        <v>1</v>
      </c>
      <c r="K14" s="113">
        <v>1</v>
      </c>
      <c r="L14" s="113">
        <v>0.33</v>
      </c>
      <c r="M14" s="113">
        <v>0.33</v>
      </c>
      <c r="N14" s="113">
        <v>0.33</v>
      </c>
      <c r="O14" s="113">
        <v>0.33</v>
      </c>
    </row>
    <row r="16" spans="1:15" ht="13" x14ac:dyDescent="0.3">
      <c r="A16" s="40" t="s">
        <v>262</v>
      </c>
      <c r="B16" s="59"/>
    </row>
    <row r="17" spans="2:15" x14ac:dyDescent="0.25">
      <c r="B17" s="90" t="s">
        <v>63</v>
      </c>
      <c r="C17" s="113">
        <v>1</v>
      </c>
      <c r="D17" s="113">
        <v>1</v>
      </c>
      <c r="E17" s="113">
        <v>0.97599999999999998</v>
      </c>
      <c r="F17" s="113">
        <v>0.97599999999999998</v>
      </c>
      <c r="G17" s="113">
        <v>0.97599999999999998</v>
      </c>
      <c r="H17" s="113">
        <v>0.97599999999999998</v>
      </c>
      <c r="I17" s="113">
        <v>0.97599999999999998</v>
      </c>
      <c r="J17" s="113">
        <v>0.97599999999999998</v>
      </c>
      <c r="K17" s="113">
        <v>0.97599999999999998</v>
      </c>
      <c r="L17" s="113">
        <v>0.97599999999999998</v>
      </c>
      <c r="M17" s="113">
        <v>0.97599999999999998</v>
      </c>
      <c r="N17" s="113">
        <v>0.97599999999999998</v>
      </c>
      <c r="O17" s="113">
        <v>0.97599999999999998</v>
      </c>
    </row>
    <row r="18" spans="2:15" x14ac:dyDescent="0.25">
      <c r="B18" s="90" t="s">
        <v>64</v>
      </c>
      <c r="C18" s="113">
        <v>1</v>
      </c>
      <c r="D18" s="113">
        <v>1</v>
      </c>
      <c r="E18" s="113">
        <v>0.97599999999999998</v>
      </c>
      <c r="F18" s="113">
        <v>0.97599999999999998</v>
      </c>
      <c r="G18" s="113">
        <v>0.97599999999999998</v>
      </c>
      <c r="H18" s="113">
        <v>0.97599999999999998</v>
      </c>
      <c r="I18" s="113">
        <v>0.97599999999999998</v>
      </c>
      <c r="J18" s="113">
        <v>0.97599999999999998</v>
      </c>
      <c r="K18" s="113">
        <v>0.97599999999999998</v>
      </c>
      <c r="L18" s="113">
        <v>0.97599999999999998</v>
      </c>
      <c r="M18" s="113">
        <v>0.97599999999999998</v>
      </c>
      <c r="N18" s="113">
        <v>0.97599999999999998</v>
      </c>
      <c r="O18" s="113">
        <v>0.97599999999999998</v>
      </c>
    </row>
    <row r="19" spans="2:15" x14ac:dyDescent="0.25">
      <c r="B19" s="90" t="s">
        <v>62</v>
      </c>
      <c r="C19" s="113">
        <v>1</v>
      </c>
      <c r="D19" s="113">
        <v>1</v>
      </c>
      <c r="E19" s="113">
        <v>0.97599999999999998</v>
      </c>
      <c r="F19" s="113">
        <v>0.97599999999999998</v>
      </c>
      <c r="G19" s="113">
        <v>0.97599999999999998</v>
      </c>
      <c r="H19" s="113">
        <v>0.97599999999999998</v>
      </c>
      <c r="I19" s="113">
        <v>0.97599999999999998</v>
      </c>
      <c r="J19" s="113">
        <v>0.97599999999999998</v>
      </c>
      <c r="K19" s="113">
        <v>0.97599999999999998</v>
      </c>
      <c r="L19" s="113">
        <v>0.97599999999999998</v>
      </c>
      <c r="M19" s="113">
        <v>0.97599999999999998</v>
      </c>
      <c r="N19" s="113">
        <v>0.97599999999999998</v>
      </c>
      <c r="O19" s="113">
        <v>0.97599999999999998</v>
      </c>
    </row>
    <row r="20" spans="2:15" x14ac:dyDescent="0.25">
      <c r="B20" s="90" t="s">
        <v>47</v>
      </c>
      <c r="C20" s="113">
        <v>1</v>
      </c>
      <c r="D20" s="113">
        <v>1</v>
      </c>
      <c r="E20" s="113">
        <v>0.9</v>
      </c>
      <c r="F20" s="113">
        <v>0.9</v>
      </c>
      <c r="G20" s="113">
        <v>0.9</v>
      </c>
      <c r="H20" s="113">
        <v>0.9</v>
      </c>
      <c r="I20" s="113">
        <v>0.9</v>
      </c>
      <c r="J20" s="113">
        <v>0.9</v>
      </c>
      <c r="K20" s="113">
        <v>0.9</v>
      </c>
      <c r="L20" s="113">
        <v>0.9</v>
      </c>
      <c r="M20" s="113">
        <v>0.9</v>
      </c>
      <c r="N20" s="113">
        <v>0.9</v>
      </c>
      <c r="O20" s="113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G3" sqref="G3"/>
    </sheetView>
  </sheetViews>
  <sheetFormatPr defaultColWidth="12.81640625" defaultRowHeight="12.5" x14ac:dyDescent="0.25"/>
  <cols>
    <col min="1" max="1" width="21.36328125" style="35" customWidth="1"/>
    <col min="2" max="2" width="27.179687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25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263</v>
      </c>
    </row>
    <row r="3" spans="1:7" ht="13.25" x14ac:dyDescent="0.25">
      <c r="B3" s="59" t="s">
        <v>67</v>
      </c>
      <c r="C3" s="113">
        <v>1</v>
      </c>
      <c r="D3" s="113">
        <v>0.21</v>
      </c>
      <c r="E3" s="113">
        <v>0.21</v>
      </c>
      <c r="F3" s="113">
        <v>0.21</v>
      </c>
      <c r="G3" s="113">
        <v>0.21</v>
      </c>
    </row>
    <row r="4" spans="1:7" ht="13" x14ac:dyDescent="0.3">
      <c r="A4" s="40" t="s">
        <v>264</v>
      </c>
      <c r="B4" s="59"/>
      <c r="C4" s="133"/>
      <c r="D4" s="133"/>
      <c r="E4" s="133"/>
      <c r="F4" s="133"/>
      <c r="G4" s="133"/>
    </row>
    <row r="5" spans="1:7" ht="13.25" x14ac:dyDescent="0.25">
      <c r="B5" s="90" t="s">
        <v>183</v>
      </c>
      <c r="C5" s="113">
        <v>1</v>
      </c>
      <c r="D5" s="113">
        <v>0.14299999999999999</v>
      </c>
      <c r="E5" s="113">
        <v>0.14299999999999999</v>
      </c>
      <c r="F5" s="113">
        <v>0.14299999999999999</v>
      </c>
      <c r="G5" s="113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topLeftCell="A28" zoomScale="111" workbookViewId="0">
      <selection activeCell="G3" sqref="G3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9" ht="13" x14ac:dyDescent="0.3">
      <c r="A1" s="40" t="s">
        <v>69</v>
      </c>
      <c r="B1" s="40" t="s">
        <v>265</v>
      </c>
      <c r="C1" s="131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ht="13.25" x14ac:dyDescent="0.25">
      <c r="A2" s="52" t="s">
        <v>28</v>
      </c>
      <c r="B2" s="52" t="s">
        <v>71</v>
      </c>
      <c r="C2" s="52" t="s">
        <v>267</v>
      </c>
      <c r="D2" s="113">
        <v>0</v>
      </c>
      <c r="E2" s="113">
        <v>0</v>
      </c>
      <c r="F2" s="113">
        <v>0.33500000000000002</v>
      </c>
      <c r="G2" s="113">
        <v>0.33500000000000002</v>
      </c>
      <c r="H2" s="113">
        <v>0.33500000000000002</v>
      </c>
    </row>
    <row r="3" spans="1:9" ht="13.25" x14ac:dyDescent="0.25">
      <c r="C3" s="52" t="s">
        <v>268</v>
      </c>
      <c r="D3" s="113">
        <v>0</v>
      </c>
      <c r="E3" s="113">
        <v>0</v>
      </c>
      <c r="F3" s="113">
        <v>0.53134328358208949</v>
      </c>
      <c r="G3" s="113">
        <v>0.53134328358208949</v>
      </c>
      <c r="H3" s="113">
        <v>0.53134328358208949</v>
      </c>
    </row>
    <row r="4" spans="1:9" ht="13.25" x14ac:dyDescent="0.25">
      <c r="C4" s="52" t="s">
        <v>269</v>
      </c>
      <c r="D4" s="113">
        <v>0</v>
      </c>
      <c r="E4" s="113">
        <v>0</v>
      </c>
      <c r="F4" s="113">
        <v>0.38507462686567184</v>
      </c>
      <c r="G4" s="113">
        <v>0.38507462686567184</v>
      </c>
      <c r="H4" s="113">
        <v>0.38507462686567184</v>
      </c>
    </row>
    <row r="5" spans="1:9" ht="13.25" x14ac:dyDescent="0.25">
      <c r="A5" s="52" t="s">
        <v>58</v>
      </c>
      <c r="B5" s="52" t="s">
        <v>66</v>
      </c>
      <c r="C5" s="52" t="s">
        <v>267</v>
      </c>
      <c r="D5" s="113">
        <v>0</v>
      </c>
      <c r="E5" s="113">
        <v>0</v>
      </c>
      <c r="F5" s="113">
        <v>0.33500000000000002</v>
      </c>
      <c r="G5" s="113">
        <v>0.33500000000000002</v>
      </c>
      <c r="H5" s="113">
        <v>0.33500000000000002</v>
      </c>
    </row>
    <row r="6" spans="1:9" ht="13.25" x14ac:dyDescent="0.25">
      <c r="C6" s="52" t="s">
        <v>269</v>
      </c>
      <c r="D6" s="113">
        <v>0</v>
      </c>
      <c r="E6" s="113">
        <v>0</v>
      </c>
      <c r="F6" s="113">
        <v>0.25970149253731345</v>
      </c>
      <c r="G6" s="113">
        <v>0.25970149253731345</v>
      </c>
      <c r="H6" s="113">
        <v>0</v>
      </c>
    </row>
    <row r="7" spans="1:9" ht="13.25" x14ac:dyDescent="0.25">
      <c r="B7" s="52" t="s">
        <v>65</v>
      </c>
      <c r="C7" s="52" t="s">
        <v>267</v>
      </c>
      <c r="D7" s="113">
        <v>0</v>
      </c>
      <c r="E7" s="113">
        <v>0</v>
      </c>
      <c r="F7" s="113">
        <v>0.33500000000000002</v>
      </c>
      <c r="G7" s="113">
        <v>0.33500000000000002</v>
      </c>
      <c r="H7" s="113">
        <v>0.33500000000000002</v>
      </c>
    </row>
    <row r="8" spans="1:9" ht="13.25" x14ac:dyDescent="0.25">
      <c r="C8" s="52" t="s">
        <v>269</v>
      </c>
      <c r="D8" s="113">
        <v>0</v>
      </c>
      <c r="E8" s="113">
        <v>0</v>
      </c>
      <c r="F8" s="113">
        <v>0.25970149253731345</v>
      </c>
      <c r="G8" s="113">
        <v>0.25970149253731345</v>
      </c>
      <c r="H8" s="113">
        <v>0</v>
      </c>
    </row>
    <row r="9" spans="1:9" ht="13.25" x14ac:dyDescent="0.25">
      <c r="A9" s="52" t="s">
        <v>136</v>
      </c>
      <c r="B9" s="52" t="s">
        <v>66</v>
      </c>
      <c r="C9" s="52" t="s">
        <v>267</v>
      </c>
      <c r="D9" s="113">
        <v>0</v>
      </c>
      <c r="E9" s="113">
        <v>0</v>
      </c>
      <c r="F9" s="113">
        <v>0.33500000000000002</v>
      </c>
      <c r="G9" s="113">
        <v>0.33500000000000002</v>
      </c>
      <c r="H9" s="113">
        <v>0.33500000000000002</v>
      </c>
    </row>
    <row r="10" spans="1:9" ht="13.25" x14ac:dyDescent="0.25">
      <c r="C10" s="52" t="s">
        <v>269</v>
      </c>
      <c r="D10" s="113">
        <v>0</v>
      </c>
      <c r="E10" s="113">
        <v>0</v>
      </c>
      <c r="F10" s="113">
        <v>0.25970149253731345</v>
      </c>
      <c r="G10" s="113">
        <v>0.25970149253731345</v>
      </c>
      <c r="H10" s="113">
        <v>0</v>
      </c>
    </row>
    <row r="11" spans="1:9" ht="13.25" x14ac:dyDescent="0.25">
      <c r="B11" s="52" t="s">
        <v>65</v>
      </c>
      <c r="C11" s="52" t="s">
        <v>267</v>
      </c>
      <c r="D11" s="113">
        <v>0</v>
      </c>
      <c r="E11" s="113">
        <v>0</v>
      </c>
      <c r="F11" s="113">
        <v>0.33500000000000002</v>
      </c>
      <c r="G11" s="113">
        <v>0.33500000000000002</v>
      </c>
      <c r="H11" s="113">
        <v>0.33500000000000002</v>
      </c>
    </row>
    <row r="12" spans="1:9" ht="13.25" x14ac:dyDescent="0.25">
      <c r="C12" s="52" t="s">
        <v>269</v>
      </c>
      <c r="D12" s="113">
        <v>0</v>
      </c>
      <c r="E12" s="113">
        <v>0</v>
      </c>
      <c r="F12" s="113">
        <v>0.25970149253731345</v>
      </c>
      <c r="G12" s="113">
        <v>0.25970149253731345</v>
      </c>
      <c r="H12" s="113">
        <v>0</v>
      </c>
    </row>
    <row r="13" spans="1:9" ht="13.25" x14ac:dyDescent="0.25">
      <c r="A13" s="52" t="s">
        <v>61</v>
      </c>
      <c r="B13" s="52" t="s">
        <v>66</v>
      </c>
      <c r="C13" s="52" t="s">
        <v>267</v>
      </c>
      <c r="D13" s="113">
        <v>0</v>
      </c>
      <c r="E13" s="113">
        <v>0</v>
      </c>
      <c r="F13" s="113">
        <v>0.33500000000000002</v>
      </c>
      <c r="G13" s="113">
        <v>0.33500000000000002</v>
      </c>
      <c r="H13" s="113">
        <v>0.33500000000000002</v>
      </c>
    </row>
    <row r="14" spans="1:9" ht="13.25" x14ac:dyDescent="0.25">
      <c r="C14" s="52" t="s">
        <v>269</v>
      </c>
      <c r="D14" s="113">
        <v>0</v>
      </c>
      <c r="E14" s="113">
        <v>0</v>
      </c>
      <c r="F14" s="113">
        <v>0.7</v>
      </c>
      <c r="G14" s="113">
        <v>0.62</v>
      </c>
      <c r="H14" s="113">
        <v>0.62</v>
      </c>
      <c r="I14" s="36"/>
    </row>
    <row r="15" spans="1:9" ht="13.25" x14ac:dyDescent="0.25">
      <c r="B15" s="52" t="s">
        <v>65</v>
      </c>
      <c r="C15" s="52" t="s">
        <v>267</v>
      </c>
      <c r="D15" s="113">
        <v>0</v>
      </c>
      <c r="E15" s="113">
        <v>0</v>
      </c>
      <c r="F15" s="113">
        <v>0.33500000000000002</v>
      </c>
      <c r="G15" s="113">
        <v>0.33500000000000002</v>
      </c>
      <c r="H15" s="113">
        <v>0.33500000000000002</v>
      </c>
      <c r="I15" s="36"/>
    </row>
    <row r="16" spans="1:9" ht="13.25" x14ac:dyDescent="0.25">
      <c r="C16" s="52" t="s">
        <v>269</v>
      </c>
      <c r="D16" s="113">
        <v>0</v>
      </c>
      <c r="E16" s="113">
        <v>0</v>
      </c>
      <c r="F16" s="113">
        <v>0.84</v>
      </c>
      <c r="G16" s="113">
        <v>0.62</v>
      </c>
      <c r="H16" s="113">
        <v>0.62</v>
      </c>
      <c r="I16" s="36"/>
    </row>
    <row r="17" spans="1:9" ht="13.25" x14ac:dyDescent="0.25">
      <c r="A17" s="52" t="s">
        <v>62</v>
      </c>
      <c r="B17" s="52" t="s">
        <v>27</v>
      </c>
      <c r="C17" s="52" t="s">
        <v>267</v>
      </c>
      <c r="D17" s="113">
        <v>0.7</v>
      </c>
      <c r="E17" s="113">
        <v>0</v>
      </c>
      <c r="F17" s="113">
        <v>0</v>
      </c>
      <c r="G17" s="113">
        <v>0</v>
      </c>
      <c r="H17" s="113">
        <v>0</v>
      </c>
      <c r="I17" s="36"/>
    </row>
    <row r="18" spans="1:9" ht="13.25" x14ac:dyDescent="0.25">
      <c r="C18" s="52" t="s">
        <v>268</v>
      </c>
      <c r="D18" s="113">
        <v>0.46</v>
      </c>
      <c r="E18" s="113">
        <v>0</v>
      </c>
      <c r="F18" s="113">
        <v>0</v>
      </c>
      <c r="G18" s="113">
        <v>0</v>
      </c>
      <c r="H18" s="113">
        <v>0</v>
      </c>
      <c r="I18" s="36"/>
    </row>
    <row r="19" spans="1:9" ht="13.25" x14ac:dyDescent="0.25">
      <c r="A19" s="52" t="s">
        <v>63</v>
      </c>
      <c r="B19" s="52" t="s">
        <v>27</v>
      </c>
      <c r="C19" s="52" t="s">
        <v>267</v>
      </c>
      <c r="D19" s="113">
        <v>0.7</v>
      </c>
      <c r="E19" s="113">
        <v>0</v>
      </c>
      <c r="F19" s="113">
        <v>0</v>
      </c>
      <c r="G19" s="113">
        <v>0</v>
      </c>
      <c r="H19" s="113">
        <v>0</v>
      </c>
    </row>
    <row r="20" spans="1:9" ht="13.25" x14ac:dyDescent="0.25">
      <c r="C20" s="52" t="s">
        <v>268</v>
      </c>
      <c r="D20" s="113">
        <v>0.46</v>
      </c>
      <c r="E20" s="113">
        <v>0</v>
      </c>
      <c r="F20" s="113">
        <v>0</v>
      </c>
      <c r="G20" s="113">
        <v>0</v>
      </c>
      <c r="H20" s="113">
        <v>0</v>
      </c>
    </row>
    <row r="21" spans="1:9" ht="13.25" x14ac:dyDescent="0.25">
      <c r="A21" s="52" t="s">
        <v>64</v>
      </c>
      <c r="B21" s="52" t="s">
        <v>27</v>
      </c>
      <c r="C21" s="52" t="s">
        <v>267</v>
      </c>
      <c r="D21" s="113">
        <v>0.7</v>
      </c>
      <c r="E21" s="113">
        <v>0</v>
      </c>
      <c r="F21" s="113">
        <v>0</v>
      </c>
      <c r="G21" s="113">
        <v>0</v>
      </c>
      <c r="H21" s="113">
        <v>0</v>
      </c>
    </row>
    <row r="22" spans="1:9" ht="13.25" x14ac:dyDescent="0.25">
      <c r="C22" s="52" t="s">
        <v>268</v>
      </c>
      <c r="D22" s="113">
        <v>0.46</v>
      </c>
      <c r="E22" s="113">
        <v>0</v>
      </c>
      <c r="F22" s="113">
        <v>0</v>
      </c>
      <c r="G22" s="113">
        <v>0</v>
      </c>
      <c r="H22" s="113">
        <v>0</v>
      </c>
    </row>
    <row r="23" spans="1:9" ht="13.25" x14ac:dyDescent="0.25">
      <c r="A23" s="52" t="s">
        <v>79</v>
      </c>
      <c r="B23" s="52" t="s">
        <v>71</v>
      </c>
      <c r="C23" s="52" t="s">
        <v>267</v>
      </c>
      <c r="D23" s="113">
        <v>1</v>
      </c>
      <c r="E23" s="113">
        <v>1</v>
      </c>
      <c r="F23" s="113">
        <v>1</v>
      </c>
      <c r="G23" s="113">
        <v>1</v>
      </c>
      <c r="H23" s="113">
        <v>1</v>
      </c>
    </row>
    <row r="24" spans="1:9" ht="13.25" x14ac:dyDescent="0.25">
      <c r="C24" s="52" t="s">
        <v>268</v>
      </c>
      <c r="D24" s="113">
        <v>0</v>
      </c>
      <c r="E24" s="113">
        <v>0</v>
      </c>
      <c r="F24" s="113">
        <v>0</v>
      </c>
      <c r="G24" s="113">
        <v>0</v>
      </c>
      <c r="H24" s="113">
        <v>0</v>
      </c>
    </row>
    <row r="25" spans="1:9" ht="13.25" x14ac:dyDescent="0.25">
      <c r="C25" s="52" t="s">
        <v>269</v>
      </c>
      <c r="D25" s="113">
        <v>0</v>
      </c>
      <c r="E25" s="113">
        <v>0</v>
      </c>
      <c r="F25" s="113">
        <v>0</v>
      </c>
      <c r="G25" s="113">
        <v>0</v>
      </c>
      <c r="H25" s="113">
        <v>0</v>
      </c>
    </row>
    <row r="26" spans="1:9" ht="13.25" x14ac:dyDescent="0.25">
      <c r="A26" s="52" t="s">
        <v>80</v>
      </c>
      <c r="B26" s="52" t="s">
        <v>71</v>
      </c>
      <c r="C26" s="52" t="s">
        <v>267</v>
      </c>
      <c r="D26" s="113">
        <v>1</v>
      </c>
      <c r="E26" s="113">
        <v>1</v>
      </c>
      <c r="F26" s="113">
        <v>1</v>
      </c>
      <c r="G26" s="113">
        <v>1</v>
      </c>
      <c r="H26" s="113">
        <v>1</v>
      </c>
    </row>
    <row r="27" spans="1:9" ht="13.25" x14ac:dyDescent="0.25">
      <c r="C27" s="52" t="s">
        <v>268</v>
      </c>
      <c r="D27" s="113">
        <v>0</v>
      </c>
      <c r="E27" s="113">
        <v>0</v>
      </c>
      <c r="F27" s="113">
        <v>0</v>
      </c>
      <c r="G27" s="113">
        <v>0</v>
      </c>
      <c r="H27" s="113">
        <v>0</v>
      </c>
    </row>
    <row r="28" spans="1:9" ht="13.25" x14ac:dyDescent="0.25">
      <c r="C28" s="52" t="s">
        <v>269</v>
      </c>
      <c r="D28" s="113">
        <v>0</v>
      </c>
      <c r="E28" s="113">
        <v>0</v>
      </c>
      <c r="F28" s="113">
        <v>0</v>
      </c>
      <c r="G28" s="113">
        <v>0</v>
      </c>
      <c r="H28" s="113">
        <v>0</v>
      </c>
    </row>
    <row r="29" spans="1:9" ht="13.25" x14ac:dyDescent="0.25">
      <c r="A29" s="52" t="s">
        <v>81</v>
      </c>
      <c r="B29" s="52" t="s">
        <v>71</v>
      </c>
      <c r="C29" s="52" t="s">
        <v>267</v>
      </c>
      <c r="D29" s="113">
        <v>1</v>
      </c>
      <c r="E29" s="113">
        <v>1</v>
      </c>
      <c r="F29" s="113">
        <v>1</v>
      </c>
      <c r="G29" s="113">
        <v>1</v>
      </c>
      <c r="H29" s="113">
        <v>1</v>
      </c>
    </row>
    <row r="30" spans="1:9" ht="13.25" x14ac:dyDescent="0.25">
      <c r="C30" s="52" t="s">
        <v>268</v>
      </c>
      <c r="D30" s="113">
        <v>0</v>
      </c>
      <c r="E30" s="113">
        <v>0</v>
      </c>
      <c r="F30" s="113">
        <v>0</v>
      </c>
      <c r="G30" s="113">
        <v>0</v>
      </c>
      <c r="H30" s="113">
        <v>0</v>
      </c>
    </row>
    <row r="31" spans="1:9" ht="13.25" x14ac:dyDescent="0.25">
      <c r="C31" s="52" t="s">
        <v>269</v>
      </c>
      <c r="D31" s="113">
        <v>0</v>
      </c>
      <c r="E31" s="113">
        <v>0</v>
      </c>
      <c r="F31" s="113">
        <v>0</v>
      </c>
      <c r="G31" s="113">
        <v>0</v>
      </c>
      <c r="H31" s="113">
        <v>0</v>
      </c>
    </row>
    <row r="32" spans="1:9" ht="13.25" x14ac:dyDescent="0.25">
      <c r="A32" s="52" t="s">
        <v>82</v>
      </c>
      <c r="B32" s="52" t="s">
        <v>71</v>
      </c>
      <c r="C32" s="52" t="s">
        <v>267</v>
      </c>
      <c r="D32" s="113">
        <v>1</v>
      </c>
      <c r="E32" s="113">
        <v>1</v>
      </c>
      <c r="F32" s="113">
        <v>1</v>
      </c>
      <c r="G32" s="113">
        <v>1</v>
      </c>
      <c r="H32" s="113">
        <v>1</v>
      </c>
    </row>
    <row r="33" spans="1:8" ht="13.25" x14ac:dyDescent="0.25">
      <c r="C33" s="52" t="s">
        <v>268</v>
      </c>
      <c r="D33" s="113">
        <v>0</v>
      </c>
      <c r="E33" s="113">
        <v>0</v>
      </c>
      <c r="F33" s="113">
        <v>0</v>
      </c>
      <c r="G33" s="113">
        <v>0</v>
      </c>
      <c r="H33" s="113">
        <v>0</v>
      </c>
    </row>
    <row r="34" spans="1:8" ht="13.25" x14ac:dyDescent="0.25">
      <c r="C34" s="52" t="s">
        <v>269</v>
      </c>
      <c r="D34" s="113">
        <v>0</v>
      </c>
      <c r="E34" s="113">
        <v>0</v>
      </c>
      <c r="F34" s="113">
        <v>0</v>
      </c>
      <c r="G34" s="113">
        <v>0</v>
      </c>
      <c r="H34" s="113">
        <v>0</v>
      </c>
    </row>
    <row r="35" spans="1:8" ht="13.25" x14ac:dyDescent="0.25">
      <c r="A35" s="52" t="s">
        <v>83</v>
      </c>
      <c r="B35" s="52" t="s">
        <v>71</v>
      </c>
      <c r="C35" s="52" t="s">
        <v>267</v>
      </c>
      <c r="D35" s="113">
        <v>1</v>
      </c>
      <c r="E35" s="113">
        <v>1</v>
      </c>
      <c r="F35" s="113">
        <v>1</v>
      </c>
      <c r="G35" s="113">
        <v>1</v>
      </c>
      <c r="H35" s="113">
        <v>1</v>
      </c>
    </row>
    <row r="36" spans="1:8" ht="13.25" x14ac:dyDescent="0.25">
      <c r="C36" s="52" t="s">
        <v>268</v>
      </c>
      <c r="D36" s="113">
        <v>0</v>
      </c>
      <c r="E36" s="113">
        <v>0</v>
      </c>
      <c r="F36" s="113">
        <v>0</v>
      </c>
      <c r="G36" s="113">
        <v>0</v>
      </c>
      <c r="H36" s="113">
        <v>0</v>
      </c>
    </row>
    <row r="37" spans="1:8" ht="13.25" x14ac:dyDescent="0.25">
      <c r="C37" s="52" t="s">
        <v>269</v>
      </c>
      <c r="D37" s="113">
        <v>0</v>
      </c>
      <c r="E37" s="113">
        <v>0</v>
      </c>
      <c r="F37" s="113">
        <v>0</v>
      </c>
      <c r="G37" s="113">
        <v>0</v>
      </c>
      <c r="H37" s="113">
        <v>0</v>
      </c>
    </row>
    <row r="38" spans="1:8" ht="13.25" x14ac:dyDescent="0.25">
      <c r="A38" s="52" t="s">
        <v>60</v>
      </c>
      <c r="B38" s="52" t="s">
        <v>71</v>
      </c>
      <c r="C38" s="52" t="s">
        <v>267</v>
      </c>
      <c r="D38" s="113">
        <v>0.3</v>
      </c>
      <c r="E38" s="113">
        <v>0.3</v>
      </c>
      <c r="F38" s="113">
        <v>0.3</v>
      </c>
      <c r="G38" s="113">
        <v>0.3</v>
      </c>
      <c r="H38" s="113">
        <v>0.3</v>
      </c>
    </row>
    <row r="39" spans="1:8" ht="13.25" x14ac:dyDescent="0.25">
      <c r="C39" s="52" t="s">
        <v>268</v>
      </c>
      <c r="D39" s="113">
        <v>0.5</v>
      </c>
      <c r="E39" s="113">
        <v>0.5</v>
      </c>
      <c r="F39" s="113">
        <v>0.5</v>
      </c>
      <c r="G39" s="113">
        <v>0.5</v>
      </c>
      <c r="H39" s="113">
        <v>0.5</v>
      </c>
    </row>
    <row r="40" spans="1:8" ht="13.25" x14ac:dyDescent="0.25">
      <c r="C40" s="52" t="s">
        <v>269</v>
      </c>
      <c r="D40" s="113">
        <v>0.65</v>
      </c>
      <c r="E40" s="113">
        <v>0.65</v>
      </c>
      <c r="F40" s="113">
        <v>0.65</v>
      </c>
      <c r="G40" s="113">
        <v>0.65</v>
      </c>
      <c r="H40" s="113">
        <v>0.65</v>
      </c>
    </row>
    <row r="41" spans="1:8" ht="13.25" x14ac:dyDescent="0.25">
      <c r="B41" s="52" t="s">
        <v>16</v>
      </c>
      <c r="C41" s="52" t="s">
        <v>267</v>
      </c>
      <c r="D41" s="113">
        <v>0.3</v>
      </c>
      <c r="E41" s="113">
        <v>0.3</v>
      </c>
      <c r="F41" s="113">
        <v>0.3</v>
      </c>
      <c r="G41" s="113">
        <v>0.3</v>
      </c>
      <c r="H41" s="113">
        <v>0.3</v>
      </c>
    </row>
    <row r="42" spans="1:8" ht="13.25" x14ac:dyDescent="0.25">
      <c r="C42" s="52" t="s">
        <v>268</v>
      </c>
      <c r="D42" s="113">
        <v>0.49</v>
      </c>
      <c r="E42" s="113">
        <v>0.49</v>
      </c>
      <c r="F42" s="113">
        <v>0.49</v>
      </c>
      <c r="G42" s="113">
        <v>0.49</v>
      </c>
      <c r="H42" s="113">
        <v>0.49</v>
      </c>
    </row>
    <row r="43" spans="1:8" ht="13.25" x14ac:dyDescent="0.25">
      <c r="C43" s="52" t="s">
        <v>269</v>
      </c>
      <c r="D43" s="113">
        <v>0.52</v>
      </c>
      <c r="E43" s="113">
        <v>0.52</v>
      </c>
      <c r="F43" s="113">
        <v>0.52</v>
      </c>
      <c r="G43" s="113">
        <v>0.52</v>
      </c>
      <c r="H43" s="113">
        <v>0.52</v>
      </c>
    </row>
    <row r="44" spans="1:8" ht="13.25" x14ac:dyDescent="0.25">
      <c r="A44" s="52" t="s">
        <v>84</v>
      </c>
      <c r="B44" s="52" t="s">
        <v>71</v>
      </c>
      <c r="C44" s="52" t="s">
        <v>267</v>
      </c>
      <c r="D44" s="113">
        <v>0.88</v>
      </c>
      <c r="E44" s="113">
        <v>0.88</v>
      </c>
      <c r="F44" s="113">
        <v>0.88</v>
      </c>
      <c r="G44" s="113">
        <v>0.88</v>
      </c>
      <c r="H44" s="113">
        <v>0.88</v>
      </c>
    </row>
    <row r="45" spans="1:8" ht="13.25" x14ac:dyDescent="0.25">
      <c r="C45" s="52" t="s">
        <v>268</v>
      </c>
      <c r="D45" s="113">
        <v>0.93</v>
      </c>
      <c r="E45" s="113">
        <v>0.93</v>
      </c>
      <c r="F45" s="113">
        <v>0.93</v>
      </c>
      <c r="G45" s="113">
        <v>0.93</v>
      </c>
      <c r="H45" s="113">
        <v>0.93</v>
      </c>
    </row>
    <row r="46" spans="1:8" ht="13.25" x14ac:dyDescent="0.25">
      <c r="A46" s="52" t="s">
        <v>85</v>
      </c>
      <c r="B46" s="52" t="s">
        <v>71</v>
      </c>
      <c r="C46" s="52" t="s">
        <v>267</v>
      </c>
      <c r="D46" s="113">
        <v>1</v>
      </c>
      <c r="E46" s="113">
        <v>1</v>
      </c>
      <c r="F46" s="113">
        <v>1</v>
      </c>
      <c r="G46" s="113">
        <v>1</v>
      </c>
      <c r="H46" s="113">
        <v>1</v>
      </c>
    </row>
    <row r="47" spans="1:8" ht="13.25" x14ac:dyDescent="0.25">
      <c r="C47" s="52" t="s">
        <v>268</v>
      </c>
      <c r="D47" s="113">
        <v>0.86</v>
      </c>
      <c r="E47" s="113">
        <v>0.86</v>
      </c>
      <c r="F47" s="113">
        <v>0.86</v>
      </c>
      <c r="G47" s="113">
        <v>0.86</v>
      </c>
      <c r="H47" s="113">
        <v>0.86</v>
      </c>
    </row>
    <row r="48" spans="1:8" ht="13.25" x14ac:dyDescent="0.25">
      <c r="A48" s="52" t="s">
        <v>195</v>
      </c>
      <c r="B48" s="52" t="s">
        <v>13</v>
      </c>
      <c r="C48" s="52" t="s">
        <v>267</v>
      </c>
      <c r="D48" s="113">
        <v>0.57999999999999996</v>
      </c>
      <c r="E48" s="113">
        <v>0.57999999999999996</v>
      </c>
      <c r="F48" s="113">
        <v>0</v>
      </c>
      <c r="G48" s="113">
        <v>0</v>
      </c>
      <c r="H48" s="113">
        <v>0</v>
      </c>
    </row>
    <row r="49" spans="3:8" x14ac:dyDescent="0.25">
      <c r="C49" s="52" t="s">
        <v>268</v>
      </c>
      <c r="D49" s="113">
        <v>0.51</v>
      </c>
      <c r="E49" s="113">
        <v>0.51</v>
      </c>
      <c r="F49" s="113">
        <v>0</v>
      </c>
      <c r="G49" s="113">
        <v>0</v>
      </c>
      <c r="H49" s="113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G3" sqref="G3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25" t="s">
        <v>69</v>
      </c>
      <c r="B1" s="125" t="s">
        <v>265</v>
      </c>
      <c r="C1" s="125"/>
      <c r="D1" s="40" t="s">
        <v>53</v>
      </c>
      <c r="E1" s="40" t="s">
        <v>54</v>
      </c>
      <c r="F1" s="40" t="s">
        <v>55</v>
      </c>
      <c r="G1" s="40" t="s">
        <v>56</v>
      </c>
      <c r="H1" s="96"/>
    </row>
    <row r="2" spans="1:8" ht="13.25" x14ac:dyDescent="0.25">
      <c r="A2" s="43" t="s">
        <v>86</v>
      </c>
      <c r="B2" s="35" t="s">
        <v>41</v>
      </c>
      <c r="C2" s="43" t="s">
        <v>267</v>
      </c>
      <c r="D2" s="113">
        <v>1</v>
      </c>
      <c r="E2" s="113">
        <v>1</v>
      </c>
      <c r="F2" s="113">
        <v>1</v>
      </c>
      <c r="G2" s="113">
        <v>1</v>
      </c>
      <c r="H2" s="90"/>
    </row>
    <row r="3" spans="1:8" ht="13.25" x14ac:dyDescent="0.25">
      <c r="C3" s="35" t="s">
        <v>268</v>
      </c>
      <c r="D3" s="113">
        <v>0.2</v>
      </c>
      <c r="E3" s="113">
        <v>0.2</v>
      </c>
      <c r="F3" s="113">
        <v>0.2</v>
      </c>
      <c r="G3" s="113">
        <v>0.2</v>
      </c>
      <c r="H3" s="134"/>
    </row>
    <row r="4" spans="1:8" ht="13.25" x14ac:dyDescent="0.25">
      <c r="A4" s="43" t="s">
        <v>87</v>
      </c>
      <c r="B4" s="35" t="s">
        <v>41</v>
      </c>
      <c r="C4" s="43" t="s">
        <v>267</v>
      </c>
      <c r="D4" s="113">
        <v>1</v>
      </c>
      <c r="E4" s="113">
        <v>1</v>
      </c>
      <c r="F4" s="113">
        <v>1</v>
      </c>
      <c r="G4" s="113">
        <v>1</v>
      </c>
      <c r="H4" s="134"/>
    </row>
    <row r="5" spans="1:8" ht="13.25" x14ac:dyDescent="0.25">
      <c r="A5" s="36"/>
      <c r="C5" s="35" t="s">
        <v>268</v>
      </c>
      <c r="D5" s="113">
        <v>0.59</v>
      </c>
      <c r="E5" s="113">
        <v>0.59</v>
      </c>
      <c r="F5" s="113">
        <v>0.59</v>
      </c>
      <c r="G5" s="113">
        <v>0.59</v>
      </c>
      <c r="H5" s="90"/>
    </row>
    <row r="6" spans="1:8" ht="13.25" x14ac:dyDescent="0.25">
      <c r="A6" s="43" t="s">
        <v>88</v>
      </c>
      <c r="B6" s="35" t="s">
        <v>41</v>
      </c>
      <c r="C6" s="43" t="s">
        <v>267</v>
      </c>
      <c r="D6" s="113">
        <v>1</v>
      </c>
      <c r="E6" s="113">
        <v>1</v>
      </c>
      <c r="F6" s="113">
        <v>1</v>
      </c>
      <c r="G6" s="113">
        <v>1</v>
      </c>
      <c r="H6" s="90"/>
    </row>
    <row r="7" spans="1:8" ht="13.25" x14ac:dyDescent="0.25">
      <c r="A7" s="36"/>
      <c r="C7" s="35" t="s">
        <v>268</v>
      </c>
      <c r="D7" s="113">
        <v>0.6</v>
      </c>
      <c r="E7" s="113">
        <v>0.6</v>
      </c>
      <c r="F7" s="113">
        <v>0.6</v>
      </c>
      <c r="G7" s="113">
        <v>0.6</v>
      </c>
      <c r="H7" s="134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D14" sqref="D14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210</v>
      </c>
      <c r="B2" s="41" t="s">
        <v>211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3">
        <v>2.7000000000000001E-3</v>
      </c>
    </row>
    <row r="4" spans="1:8" ht="15.75" customHeight="1" x14ac:dyDescent="0.25">
      <c r="B4" s="24" t="s">
        <v>7</v>
      </c>
      <c r="C4" s="73">
        <v>0.1966</v>
      </c>
    </row>
    <row r="5" spans="1:8" ht="15.75" customHeight="1" x14ac:dyDescent="0.25">
      <c r="B5" s="24" t="s">
        <v>8</v>
      </c>
      <c r="C5" s="73">
        <v>6.2100000000000002E-2</v>
      </c>
    </row>
    <row r="6" spans="1:8" ht="15.75" customHeight="1" x14ac:dyDescent="0.25">
      <c r="B6" s="24" t="s">
        <v>10</v>
      </c>
      <c r="C6" s="73">
        <v>0.29289999999999999</v>
      </c>
    </row>
    <row r="7" spans="1:8" ht="15.75" customHeight="1" x14ac:dyDescent="0.25">
      <c r="B7" s="24" t="s">
        <v>13</v>
      </c>
      <c r="C7" s="73">
        <v>0.24709999999999999</v>
      </c>
    </row>
    <row r="8" spans="1:8" ht="15.75" customHeight="1" x14ac:dyDescent="0.25">
      <c r="B8" s="24" t="s">
        <v>14</v>
      </c>
      <c r="C8" s="73">
        <v>4.7999999999999996E-3</v>
      </c>
    </row>
    <row r="9" spans="1:8" ht="15.75" customHeight="1" x14ac:dyDescent="0.25">
      <c r="B9" s="24" t="s">
        <v>27</v>
      </c>
      <c r="C9" s="73">
        <v>0.13200000000000001</v>
      </c>
    </row>
    <row r="10" spans="1:8" ht="15.75" customHeight="1" x14ac:dyDescent="0.25">
      <c r="B10" s="24" t="s">
        <v>15</v>
      </c>
      <c r="C10" s="73">
        <v>6.1800000000000001E-2</v>
      </c>
    </row>
    <row r="11" spans="1:8" ht="15.75" customHeight="1" x14ac:dyDescent="0.25">
      <c r="B11" s="32" t="s">
        <v>129</v>
      </c>
      <c r="C11" s="68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211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3">
        <v>0.1368</v>
      </c>
      <c r="D14" s="73">
        <v>0.1368</v>
      </c>
      <c r="E14" s="73">
        <v>0.1368</v>
      </c>
      <c r="F14" s="73">
        <v>0.1368</v>
      </c>
    </row>
    <row r="15" spans="1:8" ht="15.75" customHeight="1" x14ac:dyDescent="0.25">
      <c r="B15" s="24" t="s">
        <v>16</v>
      </c>
      <c r="C15" s="73">
        <v>0.20660000000000001</v>
      </c>
      <c r="D15" s="73">
        <v>0.20660000000000001</v>
      </c>
      <c r="E15" s="73">
        <v>0.20660000000000001</v>
      </c>
      <c r="F15" s="73">
        <v>0.20660000000000001</v>
      </c>
    </row>
    <row r="16" spans="1:8" ht="15.75" customHeight="1" x14ac:dyDescent="0.25">
      <c r="B16" s="24" t="s">
        <v>17</v>
      </c>
      <c r="C16" s="73">
        <v>2.1100000000000001E-2</v>
      </c>
      <c r="D16" s="73">
        <v>2.1100000000000001E-2</v>
      </c>
      <c r="E16" s="73">
        <v>2.1100000000000001E-2</v>
      </c>
      <c r="F16" s="73">
        <v>2.1100000000000001E-2</v>
      </c>
    </row>
    <row r="17" spans="1:8" ht="15.75" customHeight="1" x14ac:dyDescent="0.25">
      <c r="B17" s="24" t="s">
        <v>18</v>
      </c>
      <c r="C17" s="73">
        <v>7.4999999999999997E-3</v>
      </c>
      <c r="D17" s="73">
        <v>7.4999999999999997E-3</v>
      </c>
      <c r="E17" s="73">
        <v>7.4999999999999997E-3</v>
      </c>
      <c r="F17" s="73">
        <v>7.4999999999999997E-3</v>
      </c>
    </row>
    <row r="18" spans="1:8" ht="15.75" customHeight="1" x14ac:dyDescent="0.25">
      <c r="B18" s="24" t="s">
        <v>19</v>
      </c>
      <c r="C18" s="73">
        <v>8.6199999999999999E-2</v>
      </c>
      <c r="D18" s="73">
        <v>8.6199999999999999E-2</v>
      </c>
      <c r="E18" s="73">
        <v>8.6199999999999999E-2</v>
      </c>
      <c r="F18" s="73">
        <v>8.6199999999999999E-2</v>
      </c>
    </row>
    <row r="19" spans="1:8" ht="15.75" customHeight="1" x14ac:dyDescent="0.25">
      <c r="B19" s="24" t="s">
        <v>20</v>
      </c>
      <c r="C19" s="73">
        <v>2.86E-2</v>
      </c>
      <c r="D19" s="73">
        <v>2.86E-2</v>
      </c>
      <c r="E19" s="73">
        <v>2.86E-2</v>
      </c>
      <c r="F19" s="73">
        <v>2.86E-2</v>
      </c>
    </row>
    <row r="20" spans="1:8" ht="15.75" customHeight="1" x14ac:dyDescent="0.25">
      <c r="B20" s="24" t="s">
        <v>21</v>
      </c>
      <c r="C20" s="73">
        <v>1.5299999999999999E-2</v>
      </c>
      <c r="D20" s="73">
        <v>1.5299999999999999E-2</v>
      </c>
      <c r="E20" s="73">
        <v>1.5299999999999999E-2</v>
      </c>
      <c r="F20" s="73">
        <v>1.5299999999999999E-2</v>
      </c>
    </row>
    <row r="21" spans="1:8" ht="15.75" customHeight="1" x14ac:dyDescent="0.25">
      <c r="B21" s="24" t="s">
        <v>22</v>
      </c>
      <c r="C21" s="73">
        <v>0.13589999999999999</v>
      </c>
      <c r="D21" s="73">
        <v>0.13589999999999999</v>
      </c>
      <c r="E21" s="73">
        <v>0.13589999999999999</v>
      </c>
      <c r="F21" s="73">
        <v>0.13589999999999999</v>
      </c>
    </row>
    <row r="22" spans="1:8" ht="15.75" customHeight="1" x14ac:dyDescent="0.25">
      <c r="B22" s="24" t="s">
        <v>23</v>
      </c>
      <c r="C22" s="73">
        <v>0.36199999999999999</v>
      </c>
      <c r="D22" s="73">
        <v>0.36199999999999999</v>
      </c>
      <c r="E22" s="73">
        <v>0.36199999999999999</v>
      </c>
      <c r="F22" s="73">
        <v>0.36199999999999999</v>
      </c>
    </row>
    <row r="23" spans="1:8" ht="15.75" customHeight="1" x14ac:dyDescent="0.25">
      <c r="B23" s="32" t="s">
        <v>129</v>
      </c>
      <c r="C23" s="68">
        <f>SUM(C14:C22)</f>
        <v>1</v>
      </c>
      <c r="D23" s="68">
        <f t="shared" ref="D23:F23" si="0">SUM(D14:D22)</f>
        <v>1</v>
      </c>
      <c r="E23" s="68">
        <f t="shared" si="0"/>
        <v>1</v>
      </c>
      <c r="F23" s="68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211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3">
        <v>0.10082724000000001</v>
      </c>
    </row>
    <row r="27" spans="1:8" ht="15.75" customHeight="1" x14ac:dyDescent="0.25">
      <c r="B27" s="24" t="s">
        <v>39</v>
      </c>
      <c r="C27" s="73">
        <v>3.1206000000000002E-4</v>
      </c>
    </row>
    <row r="28" spans="1:8" ht="15.75" customHeight="1" x14ac:dyDescent="0.25">
      <c r="B28" s="24" t="s">
        <v>40</v>
      </c>
      <c r="C28" s="73">
        <v>0.15891214000000001</v>
      </c>
    </row>
    <row r="29" spans="1:8" ht="15.75" customHeight="1" x14ac:dyDescent="0.25">
      <c r="B29" s="24" t="s">
        <v>41</v>
      </c>
      <c r="C29" s="73">
        <v>0.12598688999999999</v>
      </c>
    </row>
    <row r="30" spans="1:8" ht="15.75" customHeight="1" x14ac:dyDescent="0.25">
      <c r="B30" s="24" t="s">
        <v>42</v>
      </c>
      <c r="C30" s="73">
        <v>0.12434007</v>
      </c>
    </row>
    <row r="31" spans="1:8" ht="15.75" customHeight="1" x14ac:dyDescent="0.25">
      <c r="B31" s="24" t="s">
        <v>43</v>
      </c>
      <c r="C31" s="73">
        <v>3.9028409999999999E-2</v>
      </c>
    </row>
    <row r="32" spans="1:8" ht="15.75" customHeight="1" x14ac:dyDescent="0.25">
      <c r="B32" s="24" t="s">
        <v>44</v>
      </c>
      <c r="C32" s="73">
        <v>8.5254999999999999E-4</v>
      </c>
    </row>
    <row r="33" spans="2:3" ht="15.75" customHeight="1" x14ac:dyDescent="0.25">
      <c r="B33" s="24" t="s">
        <v>45</v>
      </c>
      <c r="C33" s="73">
        <v>6.8467810000000004E-2</v>
      </c>
    </row>
    <row r="34" spans="2:3" ht="15.75" customHeight="1" x14ac:dyDescent="0.25">
      <c r="B34" s="24" t="s">
        <v>46</v>
      </c>
      <c r="C34" s="73">
        <v>0.38127283000000001</v>
      </c>
    </row>
    <row r="35" spans="2:3" ht="15.75" customHeight="1" x14ac:dyDescent="0.25">
      <c r="B35" s="32" t="s">
        <v>129</v>
      </c>
      <c r="C35" s="68">
        <f>SUM(C26:C34)</f>
        <v>1</v>
      </c>
    </row>
  </sheetData>
  <sheetProtection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:G5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4">
        <f>IFERROR(1-_xlfn.NORM.DIST(_xlfn.NORM.INV(SUM(C4:C5), 0, 1) + 1, 0, 1, TRUE), "")</f>
        <v>0.35381383595273463</v>
      </c>
      <c r="D2" s="74">
        <f>IFERROR(1-_xlfn.NORM.DIST(_xlfn.NORM.INV(SUM(D4:D5), 0, 1) + 1, 0, 1, TRUE), "")</f>
        <v>0.35381383595273463</v>
      </c>
      <c r="E2" s="74">
        <f>IFERROR(1-_xlfn.NORM.DIST(_xlfn.NORM.INV(SUM(E4:E5), 0, 1) + 1, 0, 1, TRUE), "")</f>
        <v>0.2418969293934905</v>
      </c>
      <c r="F2" s="74">
        <f>IFERROR(1-_xlfn.NORM.DIST(_xlfn.NORM.INV(SUM(F4:F5), 0, 1) + 1, 0, 1, TRUE), "")</f>
        <v>4.4626605907023831E-2</v>
      </c>
      <c r="G2" s="74">
        <f>IFERROR(1-_xlfn.NORM.DIST(_xlfn.NORM.INV(SUM(G4:G5), 0, 1) + 1, 0, 1, TRUE), "")</f>
        <v>3.6196050479196717E-2</v>
      </c>
    </row>
    <row r="3" spans="1:15" ht="15.75" customHeight="1" x14ac:dyDescent="0.25">
      <c r="A3" s="5"/>
      <c r="B3" s="11" t="s">
        <v>118</v>
      </c>
      <c r="C3" s="74">
        <f>IFERROR(_xlfn.NORM.DIST(_xlfn.NORM.INV(SUM(C4:C5), 0, 1) + 1, 0, 1, TRUE) - SUM(C4:C5), "")</f>
        <v>0.38018616404726535</v>
      </c>
      <c r="D3" s="74">
        <f>IFERROR(_xlfn.NORM.DIST(_xlfn.NORM.INV(SUM(D4:D5), 0, 1) + 1, 0, 1, TRUE) - SUM(D4:D5), "")</f>
        <v>0.38018616404726535</v>
      </c>
      <c r="E3" s="74">
        <f>IFERROR(_xlfn.NORM.DIST(_xlfn.NORM.INV(SUM(E4:E5), 0, 1) + 1, 0, 1, TRUE) - SUM(E4:E5), "")</f>
        <v>0.37593298863929642</v>
      </c>
      <c r="F3" s="74">
        <f>IFERROR(_xlfn.NORM.DIST(_xlfn.NORM.INV(SUM(F4:F5), 0, 1) + 1, 0, 1, TRUE) - SUM(F4:F5), "")</f>
        <v>0.19753998276868978</v>
      </c>
      <c r="G3" s="74">
        <f>IFERROR(_xlfn.NORM.DIST(_xlfn.NORM.INV(SUM(G4:G5), 0, 1) + 1, 0, 1, TRUE) - SUM(G4:G5), "")</f>
        <v>0.17663275954168012</v>
      </c>
    </row>
    <row r="4" spans="1:15" ht="15.75" customHeight="1" x14ac:dyDescent="0.25">
      <c r="A4" s="5"/>
      <c r="B4" s="11" t="s">
        <v>116</v>
      </c>
      <c r="C4" s="75">
        <v>0.17400000000000002</v>
      </c>
      <c r="D4" s="75">
        <v>0.17400000000000002</v>
      </c>
      <c r="E4" s="75">
        <v>0.2688606557377049</v>
      </c>
      <c r="F4" s="75">
        <v>0.49346373420683204</v>
      </c>
      <c r="G4" s="75">
        <v>0.51859220598469036</v>
      </c>
    </row>
    <row r="5" spans="1:15" ht="15.75" customHeight="1" x14ac:dyDescent="0.25">
      <c r="A5" s="5"/>
      <c r="B5" s="11" t="s">
        <v>119</v>
      </c>
      <c r="C5" s="75">
        <v>9.1999999999999998E-2</v>
      </c>
      <c r="D5" s="75">
        <v>9.1999999999999998E-2</v>
      </c>
      <c r="E5" s="75">
        <v>0.11330942622950819</v>
      </c>
      <c r="F5" s="75">
        <v>0.26436967711745435</v>
      </c>
      <c r="G5" s="75">
        <v>0.26857898399443286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4">
        <f>IFERROR(1-_xlfn.NORM.DIST(_xlfn.NORM.INV(SUM(C10:C11), 0, 1) + 1, 0, 1, TRUE), "")</f>
        <v>0.6241955901533508</v>
      </c>
      <c r="D8" s="74">
        <f>IFERROR(1-_xlfn.NORM.DIST(_xlfn.NORM.INV(SUM(D10:D11), 0, 1) + 1, 0, 1, TRUE), "")</f>
        <v>0.6241955901533508</v>
      </c>
      <c r="E8" s="74">
        <f>IFERROR(1-_xlfn.NORM.DIST(_xlfn.NORM.INV(SUM(E10:E11), 0, 1) + 1, 0, 1, TRUE), "")</f>
        <v>0.68355843805440353</v>
      </c>
      <c r="F8" s="74">
        <f>IFERROR(1-_xlfn.NORM.DIST(_xlfn.NORM.INV(SUM(F10:F11), 0, 1) + 1, 0, 1, TRUE), "")</f>
        <v>0.73228840888273117</v>
      </c>
      <c r="G8" s="74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121</v>
      </c>
      <c r="C9" s="74">
        <f>IFERROR(_xlfn.NORM.DIST(_xlfn.NORM.INV(SUM(C10:C11), 0, 1) + 1, 0, 1, TRUE) - SUM(C10:C11), "")</f>
        <v>0.28180440984664923</v>
      </c>
      <c r="D9" s="74">
        <f>IFERROR(_xlfn.NORM.DIST(_xlfn.NORM.INV(SUM(D10:D11), 0, 1) + 1, 0, 1, TRUE) - SUM(D10:D11), "")</f>
        <v>0.28180440984664923</v>
      </c>
      <c r="E9" s="74">
        <f>IFERROR(_xlfn.NORM.DIST(_xlfn.NORM.INV(SUM(E10:E11), 0, 1) + 1, 0, 1, TRUE) - SUM(E10:E11), "")</f>
        <v>0.2466938696379041</v>
      </c>
      <c r="F9" s="74">
        <f>IFERROR(_xlfn.NORM.DIST(_xlfn.NORM.INV(SUM(F10:F11), 0, 1) + 1, 0, 1, TRUE) - SUM(F10:F11), "")</f>
        <v>0.21506846670192739</v>
      </c>
      <c r="G9" s="74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122</v>
      </c>
      <c r="C10" s="75">
        <v>5.3999999999999999E-2</v>
      </c>
      <c r="D10" s="75">
        <v>5.3999999999999999E-2</v>
      </c>
      <c r="E10" s="75">
        <v>5.4022564102564105E-2</v>
      </c>
      <c r="F10" s="75">
        <v>4.2547708138447146E-2</v>
      </c>
      <c r="G10" s="75">
        <v>2.2330660624019519E-2</v>
      </c>
    </row>
    <row r="11" spans="1:15" ht="15.75" customHeight="1" x14ac:dyDescent="0.25">
      <c r="B11" s="7" t="s">
        <v>123</v>
      </c>
      <c r="C11" s="75">
        <v>0.04</v>
      </c>
      <c r="D11" s="75">
        <v>0.04</v>
      </c>
      <c r="E11" s="75">
        <v>1.5725128205128207E-2</v>
      </c>
      <c r="F11" s="75">
        <v>1.0095416276894293E-2</v>
      </c>
      <c r="G11" s="75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6">
        <v>0.1</v>
      </c>
      <c r="D14" s="76">
        <v>0.1</v>
      </c>
      <c r="E14" s="76">
        <v>0.78100000000000003</v>
      </c>
      <c r="F14" s="76">
        <v>0.72950000000000004</v>
      </c>
      <c r="G14" s="76">
        <v>0.48366666666666674</v>
      </c>
      <c r="H14" s="77">
        <v>0.47299999999999998</v>
      </c>
      <c r="I14" s="77">
        <v>0.44700000000000001</v>
      </c>
      <c r="J14" s="77">
        <v>0.433</v>
      </c>
      <c r="K14" s="77">
        <v>0.442</v>
      </c>
      <c r="L14" s="77">
        <v>0.47299999999999998</v>
      </c>
      <c r="M14" s="77">
        <v>0.44700000000000001</v>
      </c>
      <c r="N14" s="77">
        <v>0.433</v>
      </c>
      <c r="O14" s="77">
        <v>0.442</v>
      </c>
    </row>
    <row r="15" spans="1:15" ht="15.75" customHeight="1" x14ac:dyDescent="0.25">
      <c r="B15" s="16" t="s">
        <v>68</v>
      </c>
      <c r="C15" s="74">
        <f t="shared" ref="C15:O15" si="0">iron_deficiency_anaemia*C14</f>
        <v>4.2000000000000003E-2</v>
      </c>
      <c r="D15" s="74">
        <f t="shared" si="0"/>
        <v>4.2000000000000003E-2</v>
      </c>
      <c r="E15" s="74">
        <f t="shared" si="0"/>
        <v>0.32801999999999998</v>
      </c>
      <c r="F15" s="74">
        <f t="shared" si="0"/>
        <v>0.30639</v>
      </c>
      <c r="G15" s="74">
        <f t="shared" si="0"/>
        <v>0.20314000000000002</v>
      </c>
      <c r="H15" s="74">
        <f t="shared" si="0"/>
        <v>0.19865999999999998</v>
      </c>
      <c r="I15" s="74">
        <f t="shared" si="0"/>
        <v>0.18773999999999999</v>
      </c>
      <c r="J15" s="74">
        <f t="shared" si="0"/>
        <v>0.18185999999999999</v>
      </c>
      <c r="K15" s="74">
        <f t="shared" si="0"/>
        <v>0.18564</v>
      </c>
      <c r="L15" s="74">
        <f t="shared" si="0"/>
        <v>0.19865999999999998</v>
      </c>
      <c r="M15" s="74">
        <f t="shared" si="0"/>
        <v>0.18773999999999999</v>
      </c>
      <c r="N15" s="74">
        <f t="shared" si="0"/>
        <v>0.18185999999999999</v>
      </c>
      <c r="O15" s="74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5" sqref="F5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5">
        <v>0.84</v>
      </c>
      <c r="D2" s="75">
        <v>0.44307448494453255</v>
      </c>
      <c r="E2" s="75">
        <v>1.36244579358196E-2</v>
      </c>
      <c r="F2" s="75">
        <v>0</v>
      </c>
      <c r="G2" s="75">
        <v>0</v>
      </c>
    </row>
    <row r="3" spans="1:7" x14ac:dyDescent="0.25">
      <c r="B3" s="43" t="s">
        <v>167</v>
      </c>
      <c r="C3" s="75">
        <v>9.1999999999999998E-2</v>
      </c>
      <c r="D3" s="75">
        <v>0.21674801901743265</v>
      </c>
      <c r="E3" s="75">
        <v>3.2771032090199478E-2</v>
      </c>
      <c r="F3" s="75">
        <v>1E-3</v>
      </c>
      <c r="G3" s="75">
        <v>0</v>
      </c>
    </row>
    <row r="4" spans="1:7" x14ac:dyDescent="0.25">
      <c r="B4" s="43" t="s">
        <v>168</v>
      </c>
      <c r="C4" s="75">
        <v>5.8000000000000003E-2</v>
      </c>
      <c r="D4" s="75">
        <v>0.31577812995245641</v>
      </c>
      <c r="E4" s="75">
        <v>0.93464267129228107</v>
      </c>
      <c r="F4" s="75">
        <v>0.72099999999999997</v>
      </c>
      <c r="G4" s="75">
        <v>0</v>
      </c>
    </row>
    <row r="5" spans="1:7" x14ac:dyDescent="0.25">
      <c r="B5" s="43" t="s">
        <v>169</v>
      </c>
      <c r="C5" s="74">
        <f>1-SUM(C2:C4)</f>
        <v>1.0000000000000009E-2</v>
      </c>
      <c r="D5" s="74">
        <f t="shared" ref="D5:G5" si="0">1-SUM(D2:D4)</f>
        <v>2.4399366085578356E-2</v>
      </c>
      <c r="E5" s="74">
        <f t="shared" si="0"/>
        <v>1.8961838681699872E-2</v>
      </c>
      <c r="F5" s="74">
        <f t="shared" si="0"/>
        <v>0.27800000000000002</v>
      </c>
      <c r="G5" s="74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B14" sqref="B1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1" ht="13" x14ac:dyDescent="0.3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x14ac:dyDescent="0.25">
      <c r="A2" t="s">
        <v>139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ht="13.25" x14ac:dyDescent="0.25">
      <c r="B3" s="14"/>
    </row>
    <row r="4" spans="1:11" ht="13.25" x14ac:dyDescent="0.25">
      <c r="A4" t="s">
        <v>140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ht="13.25" x14ac:dyDescent="0.25">
      <c r="B5" s="14"/>
    </row>
    <row r="6" spans="1:11" ht="13.25" x14ac:dyDescent="0.25">
      <c r="A6" t="s">
        <v>141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ht="13.25" x14ac:dyDescent="0.25">
      <c r="B7" s="14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ht="13.25" x14ac:dyDescent="0.25">
      <c r="B8" s="14" t="s">
        <v>144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ht="13.25" x14ac:dyDescent="0.25">
      <c r="A10" t="s">
        <v>142</v>
      </c>
      <c r="B10" s="16" t="s">
        <v>147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ht="13.25" x14ac:dyDescent="0.25">
      <c r="B11" s="34" t="s">
        <v>146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ht="13.25" x14ac:dyDescent="0.25">
      <c r="A13" s="12" t="s">
        <v>74</v>
      </c>
      <c r="B13" s="34" t="s">
        <v>148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ht="13.25" x14ac:dyDescent="0.25">
      <c r="B14" s="16" t="s">
        <v>170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78"/>
      <c r="D2" s="78"/>
      <c r="E2" s="57" t="str">
        <f>IF(E$7="","",E$7)</f>
        <v/>
      </c>
    </row>
    <row r="3" spans="1:5" ht="13.25" x14ac:dyDescent="0.25">
      <c r="A3" s="47"/>
      <c r="B3" s="46" t="s">
        <v>1</v>
      </c>
      <c r="C3" s="78" t="b">
        <v>1</v>
      </c>
      <c r="D3" s="78"/>
      <c r="E3" s="57" t="str">
        <f>IF(E$7="","",E$7)</f>
        <v/>
      </c>
    </row>
    <row r="4" spans="1:5" ht="13.25" x14ac:dyDescent="0.25">
      <c r="A4" s="47"/>
      <c r="B4" s="46" t="s">
        <v>2</v>
      </c>
      <c r="C4" s="78" t="b">
        <v>1</v>
      </c>
      <c r="D4" s="78"/>
      <c r="E4" s="57" t="str">
        <f>IF(E$7="","",E$7)</f>
        <v/>
      </c>
    </row>
    <row r="5" spans="1:5" ht="13.25" x14ac:dyDescent="0.25">
      <c r="A5" s="47"/>
      <c r="B5" s="46" t="s">
        <v>3</v>
      </c>
      <c r="C5" s="78" t="b">
        <v>1</v>
      </c>
      <c r="D5" s="78"/>
      <c r="E5" s="57" t="str">
        <f>IF(E$7="","",E$7)</f>
        <v/>
      </c>
    </row>
    <row r="6" spans="1:5" ht="13.25" x14ac:dyDescent="0.25">
      <c r="A6" s="47"/>
      <c r="B6" s="46" t="s">
        <v>4</v>
      </c>
      <c r="C6" s="78" t="b">
        <v>1</v>
      </c>
      <c r="D6" s="78"/>
      <c r="E6" s="57" t="str">
        <f>IF(E$7="","",E$7)</f>
        <v/>
      </c>
    </row>
    <row r="7" spans="1:5" ht="13.25" x14ac:dyDescent="0.25">
      <c r="A7" s="47"/>
      <c r="B7" s="46" t="s">
        <v>172</v>
      </c>
      <c r="C7" s="45"/>
      <c r="D7" s="44"/>
      <c r="E7" s="78"/>
    </row>
    <row r="9" spans="1:5" ht="13" x14ac:dyDescent="0.3">
      <c r="A9" s="49" t="s">
        <v>198</v>
      </c>
      <c r="B9" s="46" t="s">
        <v>32</v>
      </c>
      <c r="C9" s="78"/>
      <c r="D9" s="78" t="b">
        <v>0</v>
      </c>
      <c r="E9" s="57" t="str">
        <f>IF(E$7="","",E$7)</f>
        <v/>
      </c>
    </row>
    <row r="10" spans="1:5" ht="13.25" x14ac:dyDescent="0.25">
      <c r="A10" s="47"/>
      <c r="B10" s="46" t="s">
        <v>1</v>
      </c>
      <c r="C10" s="78"/>
      <c r="D10" s="78"/>
      <c r="E10" s="57" t="str">
        <f>IF(E$7="","",E$7)</f>
        <v/>
      </c>
    </row>
    <row r="11" spans="1:5" ht="13.25" x14ac:dyDescent="0.25">
      <c r="A11" s="47"/>
      <c r="B11" s="46" t="s">
        <v>2</v>
      </c>
      <c r="C11" s="78"/>
      <c r="D11" s="78"/>
      <c r="E11" s="57" t="str">
        <f>IF(E$7="","",E$7)</f>
        <v/>
      </c>
    </row>
    <row r="12" spans="1:5" ht="13.25" x14ac:dyDescent="0.25">
      <c r="A12" s="47"/>
      <c r="B12" s="46" t="s">
        <v>3</v>
      </c>
      <c r="C12" s="78"/>
      <c r="D12" s="78"/>
      <c r="E12" s="57" t="str">
        <f>IF(E$7="","",E$7)</f>
        <v/>
      </c>
    </row>
    <row r="13" spans="1:5" ht="13.25" x14ac:dyDescent="0.25">
      <c r="A13" s="47"/>
      <c r="B13" s="46" t="s">
        <v>4</v>
      </c>
      <c r="C13" s="78"/>
      <c r="D13" s="78"/>
      <c r="E13" s="57" t="str">
        <f>IF(E$7="","",E$7)</f>
        <v/>
      </c>
    </row>
    <row r="14" spans="1:5" ht="13.25" x14ac:dyDescent="0.25">
      <c r="A14" s="47"/>
      <c r="B14" s="46" t="s">
        <v>172</v>
      </c>
      <c r="C14" s="45"/>
      <c r="D14" s="44"/>
      <c r="E14" s="78"/>
    </row>
    <row r="16" spans="1:5" ht="13" x14ac:dyDescent="0.3">
      <c r="A16" s="49" t="s">
        <v>199</v>
      </c>
      <c r="B16" s="46" t="s">
        <v>32</v>
      </c>
      <c r="C16" s="78"/>
      <c r="D16" s="78" t="s">
        <v>194</v>
      </c>
      <c r="E16" s="57" t="str">
        <f>IF(E$7="","",E$7)</f>
        <v/>
      </c>
    </row>
    <row r="17" spans="1:5" ht="13.25" x14ac:dyDescent="0.25">
      <c r="A17" s="47"/>
      <c r="B17" s="46" t="s">
        <v>1</v>
      </c>
      <c r="C17" s="78"/>
      <c r="D17" s="78" t="s">
        <v>194</v>
      </c>
      <c r="E17" s="57" t="str">
        <f>IF(E$7="","",E$7)</f>
        <v/>
      </c>
    </row>
    <row r="18" spans="1:5" ht="13.25" x14ac:dyDescent="0.25">
      <c r="A18" s="47"/>
      <c r="B18" s="46" t="s">
        <v>2</v>
      </c>
      <c r="C18" s="78"/>
      <c r="D18" s="78" t="s">
        <v>194</v>
      </c>
      <c r="E18" s="57" t="str">
        <f>IF(E$7="","",E$7)</f>
        <v/>
      </c>
    </row>
    <row r="19" spans="1:5" ht="13.25" x14ac:dyDescent="0.25">
      <c r="A19" s="47"/>
      <c r="B19" s="46" t="s">
        <v>3</v>
      </c>
      <c r="C19" s="78"/>
      <c r="D19" s="78" t="s">
        <v>194</v>
      </c>
      <c r="E19" s="57" t="str">
        <f>IF(E$7="","",E$7)</f>
        <v/>
      </c>
    </row>
    <row r="20" spans="1:5" ht="13.25" x14ac:dyDescent="0.25">
      <c r="A20" s="47"/>
      <c r="B20" s="46" t="s">
        <v>4</v>
      </c>
      <c r="C20" s="78"/>
      <c r="D20" s="78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78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8164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136" t="s">
        <v>164</v>
      </c>
      <c r="B1" s="137" t="s">
        <v>181</v>
      </c>
      <c r="C1" s="137" t="s">
        <v>182</v>
      </c>
      <c r="D1" s="137" t="s">
        <v>186</v>
      </c>
    </row>
    <row r="2" spans="1:4" ht="13" x14ac:dyDescent="0.3">
      <c r="A2" s="137" t="s">
        <v>67</v>
      </c>
      <c r="B2" s="138" t="s">
        <v>176</v>
      </c>
      <c r="C2" s="138" t="s">
        <v>184</v>
      </c>
      <c r="D2" s="139"/>
    </row>
    <row r="3" spans="1:4" ht="13" x14ac:dyDescent="0.3">
      <c r="A3" s="137" t="s">
        <v>183</v>
      </c>
      <c r="B3" s="138" t="s">
        <v>176</v>
      </c>
      <c r="C3" s="138" t="s">
        <v>184</v>
      </c>
      <c r="D3" s="139"/>
    </row>
  </sheetData>
  <sheetProtection algorithmName="SHA-512" hashValue="THDTDI6gFQG6sxcoBIxkeYJ0DN9sRDdt+s06ZVU7ubYruE8V3BhPB+QJswc4/26vB++Z43zP22MdKla7x+hIfg==" saltValue="XJeJAHzq9TVXeiC8frBHF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40"/>
  <sheetViews>
    <sheetView topLeftCell="A10" workbookViewId="0">
      <selection activeCell="B35" sqref="B35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2.36328125" style="35" bestFit="1" customWidth="1"/>
    <col min="6" max="16384" width="14.453125" style="35"/>
  </cols>
  <sheetData>
    <row r="1" spans="1:5" ht="26" x14ac:dyDescent="0.3">
      <c r="A1" s="54" t="s">
        <v>69</v>
      </c>
      <c r="B1" s="60" t="str">
        <f>"Baseline ("&amp;start_year&amp;") coverage"</f>
        <v>Baseline (2017) coverage</v>
      </c>
      <c r="C1" s="53" t="s">
        <v>200</v>
      </c>
      <c r="D1" s="53" t="s">
        <v>206</v>
      </c>
      <c r="E1" s="53" t="s">
        <v>205</v>
      </c>
    </row>
    <row r="2" spans="1:5" ht="15.75" customHeight="1" x14ac:dyDescent="0.25">
      <c r="A2" s="52" t="s">
        <v>29</v>
      </c>
      <c r="B2" s="79">
        <v>0</v>
      </c>
      <c r="C2" s="79">
        <v>0.95</v>
      </c>
      <c r="D2" s="80">
        <v>25</v>
      </c>
      <c r="E2" s="80" t="s">
        <v>201</v>
      </c>
    </row>
    <row r="3" spans="1:5" ht="15.75" customHeight="1" x14ac:dyDescent="0.25">
      <c r="A3" s="52" t="s">
        <v>86</v>
      </c>
      <c r="B3" s="79">
        <v>0</v>
      </c>
      <c r="C3" s="79">
        <v>0.95</v>
      </c>
      <c r="D3" s="80">
        <v>1</v>
      </c>
      <c r="E3" s="80" t="s">
        <v>201</v>
      </c>
    </row>
    <row r="4" spans="1:5" ht="15.75" customHeight="1" x14ac:dyDescent="0.25">
      <c r="A4" s="52" t="s">
        <v>61</v>
      </c>
      <c r="B4" s="79">
        <v>0</v>
      </c>
      <c r="C4" s="79">
        <v>0.95</v>
      </c>
      <c r="D4" s="80">
        <v>90</v>
      </c>
      <c r="E4" s="80" t="s">
        <v>201</v>
      </c>
    </row>
    <row r="5" spans="1:5" ht="15.75" customHeight="1" x14ac:dyDescent="0.25">
      <c r="A5" s="52" t="s">
        <v>149</v>
      </c>
      <c r="B5" s="79">
        <v>0</v>
      </c>
      <c r="C5" s="79">
        <v>0.95</v>
      </c>
      <c r="D5" s="80">
        <v>1</v>
      </c>
      <c r="E5" s="80" t="s">
        <v>201</v>
      </c>
    </row>
    <row r="6" spans="1:5" ht="15.75" customHeight="1" x14ac:dyDescent="0.25">
      <c r="A6" s="52" t="s">
        <v>197</v>
      </c>
      <c r="B6" s="79">
        <v>0</v>
      </c>
      <c r="C6" s="79">
        <v>0.95</v>
      </c>
      <c r="D6" s="80">
        <v>0.82</v>
      </c>
      <c r="E6" s="80" t="s">
        <v>201</v>
      </c>
    </row>
    <row r="7" spans="1:5" ht="15.75" customHeight="1" x14ac:dyDescent="0.25">
      <c r="A7" s="52" t="s">
        <v>63</v>
      </c>
      <c r="B7" s="79">
        <v>0.36</v>
      </c>
      <c r="C7" s="79">
        <v>0.95</v>
      </c>
      <c r="D7" s="80">
        <v>0.25</v>
      </c>
      <c r="E7" s="80" t="s">
        <v>201</v>
      </c>
    </row>
    <row r="8" spans="1:5" ht="15.75" customHeight="1" x14ac:dyDescent="0.25">
      <c r="A8" s="52" t="s">
        <v>64</v>
      </c>
      <c r="B8" s="79">
        <v>0</v>
      </c>
      <c r="C8" s="79">
        <v>0.95</v>
      </c>
      <c r="D8" s="80">
        <v>0.75</v>
      </c>
      <c r="E8" s="80" t="s">
        <v>201</v>
      </c>
    </row>
    <row r="9" spans="1:5" ht="15.75" customHeight="1" x14ac:dyDescent="0.25">
      <c r="A9" s="52" t="s">
        <v>62</v>
      </c>
      <c r="B9" s="79">
        <v>0</v>
      </c>
      <c r="C9" s="79">
        <v>0.95</v>
      </c>
      <c r="D9" s="80">
        <v>0.19</v>
      </c>
      <c r="E9" s="80" t="s">
        <v>201</v>
      </c>
    </row>
    <row r="10" spans="1:5" ht="15.75" customHeight="1" x14ac:dyDescent="0.25">
      <c r="A10" s="59" t="s">
        <v>188</v>
      </c>
      <c r="B10" s="79">
        <v>0</v>
      </c>
      <c r="C10" s="79">
        <v>0.95</v>
      </c>
      <c r="D10" s="80">
        <v>0.73</v>
      </c>
      <c r="E10" s="80" t="s">
        <v>201</v>
      </c>
    </row>
    <row r="11" spans="1:5" ht="15.75" customHeight="1" x14ac:dyDescent="0.25">
      <c r="A11" s="59" t="s">
        <v>207</v>
      </c>
      <c r="B11" s="79">
        <v>0</v>
      </c>
      <c r="C11" s="79">
        <v>0.95</v>
      </c>
      <c r="D11" s="80">
        <v>1.78</v>
      </c>
      <c r="E11" s="80" t="s">
        <v>201</v>
      </c>
    </row>
    <row r="12" spans="1:5" ht="15.75" customHeight="1" x14ac:dyDescent="0.25">
      <c r="A12" s="59" t="s">
        <v>189</v>
      </c>
      <c r="B12" s="79">
        <v>0</v>
      </c>
      <c r="C12" s="79">
        <v>0.95</v>
      </c>
      <c r="D12" s="80">
        <v>0.24</v>
      </c>
      <c r="E12" s="80" t="s">
        <v>201</v>
      </c>
    </row>
    <row r="13" spans="1:5" ht="15.75" customHeight="1" x14ac:dyDescent="0.25">
      <c r="A13" s="59" t="s">
        <v>190</v>
      </c>
      <c r="B13" s="79">
        <v>0</v>
      </c>
      <c r="C13" s="79">
        <v>0.95</v>
      </c>
      <c r="D13" s="80">
        <v>0.55000000000000004</v>
      </c>
      <c r="E13" s="80" t="s">
        <v>201</v>
      </c>
    </row>
    <row r="14" spans="1:5" ht="15.75" customHeight="1" x14ac:dyDescent="0.25">
      <c r="A14" s="11" t="s">
        <v>187</v>
      </c>
      <c r="B14" s="79">
        <v>0</v>
      </c>
      <c r="C14" s="79">
        <v>0.95</v>
      </c>
      <c r="D14" s="80">
        <v>0.73</v>
      </c>
      <c r="E14" s="80" t="s">
        <v>201</v>
      </c>
    </row>
    <row r="15" spans="1:5" ht="15.75" customHeight="1" x14ac:dyDescent="0.25">
      <c r="A15" s="11" t="s">
        <v>208</v>
      </c>
      <c r="B15" s="79">
        <v>0</v>
      </c>
      <c r="C15" s="79">
        <v>0.95</v>
      </c>
      <c r="D15" s="80">
        <v>1.78</v>
      </c>
      <c r="E15" s="80" t="s">
        <v>201</v>
      </c>
    </row>
    <row r="16" spans="1:5" ht="15.75" customHeight="1" x14ac:dyDescent="0.25">
      <c r="A16" s="52" t="s">
        <v>57</v>
      </c>
      <c r="B16" s="79">
        <v>0.34599999999999997</v>
      </c>
      <c r="C16" s="79">
        <v>0.95</v>
      </c>
      <c r="D16" s="80">
        <v>2.06</v>
      </c>
      <c r="E16" s="80" t="s">
        <v>201</v>
      </c>
    </row>
    <row r="17" spans="1:5" ht="15.75" customHeight="1" x14ac:dyDescent="0.25">
      <c r="A17" s="52" t="s">
        <v>47</v>
      </c>
      <c r="B17" s="79">
        <v>0.80800000000000005</v>
      </c>
      <c r="C17" s="79">
        <v>0.95</v>
      </c>
      <c r="D17" s="80">
        <v>0.05</v>
      </c>
      <c r="E17" s="80" t="s">
        <v>201</v>
      </c>
    </row>
    <row r="18" spans="1:5" ht="16" customHeight="1" x14ac:dyDescent="0.25">
      <c r="A18" s="52" t="s">
        <v>173</v>
      </c>
      <c r="B18" s="79">
        <v>0</v>
      </c>
      <c r="C18" s="79">
        <v>0.95</v>
      </c>
      <c r="D18" s="80">
        <v>5</v>
      </c>
      <c r="E18" s="80" t="s">
        <v>201</v>
      </c>
    </row>
    <row r="19" spans="1:5" ht="15.75" customHeight="1" x14ac:dyDescent="0.25">
      <c r="A19" s="52" t="s">
        <v>198</v>
      </c>
      <c r="B19" s="79">
        <v>0</v>
      </c>
      <c r="C19" s="79">
        <v>0.95</v>
      </c>
      <c r="D19" s="80">
        <v>5</v>
      </c>
      <c r="E19" s="80" t="s">
        <v>201</v>
      </c>
    </row>
    <row r="20" spans="1:5" ht="15.75" customHeight="1" x14ac:dyDescent="0.25">
      <c r="A20" s="52" t="s">
        <v>199</v>
      </c>
      <c r="B20" s="79">
        <v>0</v>
      </c>
      <c r="C20" s="79">
        <v>0.95</v>
      </c>
      <c r="D20" s="80">
        <v>5</v>
      </c>
      <c r="E20" s="80" t="s">
        <v>201</v>
      </c>
    </row>
    <row r="21" spans="1:5" ht="15.75" customHeight="1" x14ac:dyDescent="0.25">
      <c r="A21" s="52" t="s">
        <v>195</v>
      </c>
      <c r="B21" s="79">
        <v>0</v>
      </c>
      <c r="C21" s="79">
        <v>0.95</v>
      </c>
      <c r="D21" s="80">
        <v>8.84</v>
      </c>
      <c r="E21" s="80" t="s">
        <v>201</v>
      </c>
    </row>
    <row r="22" spans="1:5" ht="15.75" customHeight="1" x14ac:dyDescent="0.25">
      <c r="A22" s="52" t="s">
        <v>136</v>
      </c>
      <c r="B22" s="79">
        <v>0</v>
      </c>
      <c r="C22" s="79">
        <v>0.95</v>
      </c>
      <c r="D22" s="80">
        <v>50</v>
      </c>
      <c r="E22" s="80" t="s">
        <v>201</v>
      </c>
    </row>
    <row r="23" spans="1:5" ht="15.75" customHeight="1" x14ac:dyDescent="0.25">
      <c r="A23" s="52" t="s">
        <v>34</v>
      </c>
      <c r="B23" s="79">
        <v>0.50800000000000001</v>
      </c>
      <c r="C23" s="79">
        <v>0.95</v>
      </c>
      <c r="D23" s="80">
        <v>2.61</v>
      </c>
      <c r="E23" s="80" t="s">
        <v>201</v>
      </c>
    </row>
    <row r="24" spans="1:5" ht="15.75" customHeight="1" x14ac:dyDescent="0.25">
      <c r="A24" s="52" t="s">
        <v>88</v>
      </c>
      <c r="B24" s="79">
        <v>0</v>
      </c>
      <c r="C24" s="79">
        <v>0.95</v>
      </c>
      <c r="D24" s="80">
        <v>1</v>
      </c>
      <c r="E24" s="80" t="s">
        <v>201</v>
      </c>
    </row>
    <row r="25" spans="1:5" ht="15.75" customHeight="1" x14ac:dyDescent="0.25">
      <c r="A25" s="52" t="s">
        <v>87</v>
      </c>
      <c r="B25" s="79">
        <v>0</v>
      </c>
      <c r="C25" s="79">
        <v>0.95</v>
      </c>
      <c r="D25" s="80">
        <v>1</v>
      </c>
      <c r="E25" s="80" t="s">
        <v>201</v>
      </c>
    </row>
    <row r="26" spans="1:5" ht="15.75" customHeight="1" x14ac:dyDescent="0.25">
      <c r="A26" s="52" t="s">
        <v>137</v>
      </c>
      <c r="B26" s="79">
        <v>0.1</v>
      </c>
      <c r="C26" s="79">
        <v>0.95</v>
      </c>
      <c r="D26" s="80">
        <v>4.6500000000000004</v>
      </c>
      <c r="E26" s="80" t="s">
        <v>201</v>
      </c>
    </row>
    <row r="27" spans="1:5" ht="15.75" customHeight="1" x14ac:dyDescent="0.25">
      <c r="A27" s="52" t="s">
        <v>59</v>
      </c>
      <c r="B27" s="79">
        <v>0.3538</v>
      </c>
      <c r="C27" s="79">
        <v>0.95</v>
      </c>
      <c r="D27" s="80">
        <v>3.78</v>
      </c>
      <c r="E27" s="80" t="s">
        <v>201</v>
      </c>
    </row>
    <row r="28" spans="1:5" ht="15.75" customHeight="1" x14ac:dyDescent="0.25">
      <c r="A28" s="52" t="s">
        <v>84</v>
      </c>
      <c r="B28" s="79">
        <v>0</v>
      </c>
      <c r="C28" s="79">
        <v>0.95</v>
      </c>
      <c r="D28" s="80">
        <v>1</v>
      </c>
      <c r="E28" s="80" t="s">
        <v>201</v>
      </c>
    </row>
    <row r="29" spans="1:5" ht="15.75" customHeight="1" x14ac:dyDescent="0.25">
      <c r="A29" s="52" t="s">
        <v>58</v>
      </c>
      <c r="B29" s="79">
        <v>0</v>
      </c>
      <c r="C29" s="79">
        <v>0.95</v>
      </c>
      <c r="D29" s="80">
        <v>48</v>
      </c>
      <c r="E29" s="80" t="s">
        <v>201</v>
      </c>
    </row>
    <row r="30" spans="1:5" ht="15.75" customHeight="1" x14ac:dyDescent="0.25">
      <c r="A30" s="52" t="s">
        <v>67</v>
      </c>
      <c r="B30" s="79">
        <v>0</v>
      </c>
      <c r="C30" s="79">
        <v>0.95</v>
      </c>
      <c r="D30" s="80">
        <v>5.3</v>
      </c>
      <c r="E30" s="80" t="s">
        <v>201</v>
      </c>
    </row>
    <row r="31" spans="1:5" ht="15.75" customHeight="1" x14ac:dyDescent="0.25">
      <c r="A31" s="52" t="s">
        <v>183</v>
      </c>
      <c r="B31" s="79">
        <v>0</v>
      </c>
      <c r="C31" s="79">
        <v>0.95</v>
      </c>
      <c r="D31" s="80">
        <v>5.3</v>
      </c>
      <c r="E31" s="80" t="s">
        <v>201</v>
      </c>
    </row>
    <row r="32" spans="1:5" ht="15.75" customHeight="1" x14ac:dyDescent="0.25">
      <c r="A32" s="52" t="s">
        <v>28</v>
      </c>
      <c r="B32" s="79">
        <v>0.89970000000000006</v>
      </c>
      <c r="C32" s="79">
        <v>0.95</v>
      </c>
      <c r="D32" s="80">
        <v>0.41</v>
      </c>
      <c r="E32" s="80" t="s">
        <v>201</v>
      </c>
    </row>
    <row r="33" spans="1:6" ht="15.75" customHeight="1" x14ac:dyDescent="0.25">
      <c r="A33" s="52" t="s">
        <v>83</v>
      </c>
      <c r="B33" s="79">
        <v>0.80700000000000005</v>
      </c>
      <c r="C33" s="79">
        <v>0.95</v>
      </c>
      <c r="D33" s="80">
        <v>0.9</v>
      </c>
      <c r="E33" s="80" t="s">
        <v>201</v>
      </c>
    </row>
    <row r="34" spans="1:6" ht="15.75" customHeight="1" x14ac:dyDescent="0.25">
      <c r="A34" s="52" t="s">
        <v>82</v>
      </c>
      <c r="B34" s="79">
        <v>0.73199999999999998</v>
      </c>
      <c r="C34" s="79">
        <v>0.95</v>
      </c>
      <c r="D34" s="80">
        <v>0.9</v>
      </c>
      <c r="E34" s="80" t="s">
        <v>201</v>
      </c>
    </row>
    <row r="35" spans="1:6" ht="15.75" customHeight="1" x14ac:dyDescent="0.25">
      <c r="A35" s="52" t="s">
        <v>81</v>
      </c>
      <c r="B35" s="79">
        <v>0.316</v>
      </c>
      <c r="C35" s="79">
        <v>0.95</v>
      </c>
      <c r="D35" s="80">
        <v>79</v>
      </c>
      <c r="E35" s="80" t="s">
        <v>201</v>
      </c>
    </row>
    <row r="36" spans="1:6" ht="15.75" customHeight="1" x14ac:dyDescent="0.25">
      <c r="A36" s="52" t="s">
        <v>79</v>
      </c>
      <c r="B36" s="79">
        <v>0.59699999999999998</v>
      </c>
      <c r="C36" s="79">
        <v>0.95</v>
      </c>
      <c r="D36" s="80">
        <v>31</v>
      </c>
      <c r="E36" s="80" t="s">
        <v>201</v>
      </c>
    </row>
    <row r="37" spans="1:6" s="36" customFormat="1" ht="15.75" customHeight="1" x14ac:dyDescent="0.25">
      <c r="A37" s="52" t="s">
        <v>80</v>
      </c>
      <c r="B37" s="79">
        <v>0.19900000000000001</v>
      </c>
      <c r="C37" s="79">
        <v>0.95</v>
      </c>
      <c r="D37" s="80">
        <v>102</v>
      </c>
      <c r="E37" s="80" t="s">
        <v>201</v>
      </c>
      <c r="F37" s="35"/>
    </row>
    <row r="38" spans="1:6" ht="15.75" customHeight="1" x14ac:dyDescent="0.25">
      <c r="A38" s="52" t="s">
        <v>85</v>
      </c>
      <c r="B38" s="79">
        <v>0.13400000000000001</v>
      </c>
      <c r="C38" s="79">
        <v>0.95</v>
      </c>
      <c r="D38" s="80">
        <v>5.53</v>
      </c>
      <c r="E38" s="80" t="s">
        <v>201</v>
      </c>
    </row>
    <row r="39" spans="1:6" ht="15.75" customHeight="1" x14ac:dyDescent="0.25">
      <c r="A39" s="52" t="s">
        <v>60</v>
      </c>
      <c r="B39" s="79">
        <v>0</v>
      </c>
      <c r="C39" s="79">
        <v>0.95</v>
      </c>
      <c r="D39" s="80">
        <v>1</v>
      </c>
      <c r="E39" s="80" t="s">
        <v>201</v>
      </c>
    </row>
    <row r="40" spans="1:6" ht="15.75" customHeight="1" x14ac:dyDescent="0.25">
      <c r="F40" s="36"/>
    </row>
  </sheetData>
  <sheetProtection algorithmName="SHA-512" hashValue="fKWkeGMFiYwxt9YU5+fGDhfte/xyZOt9EjZD9m2sI+WY9KD5UguOsmIkZpaK+MIWIqD4uLCt8Mwn30BYLlBqFQ==" saltValue="HI4I5M5mQFSYi3sDdtopf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2020-06-03T01:41:55Z</dcterms:modified>
</cp:coreProperties>
</file>