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C4A843F-417B-47B1-992E-EADB400ECB5E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A39" i="2"/>
  <c r="H38" i="2"/>
  <c r="G38" i="2"/>
  <c r="I38" i="2" s="1"/>
  <c r="A38" i="2"/>
  <c r="A37" i="2"/>
  <c r="A34" i="2"/>
  <c r="A33" i="2"/>
  <c r="A32" i="2"/>
  <c r="A31" i="2"/>
  <c r="A30" i="2"/>
  <c r="A29" i="2"/>
  <c r="A26" i="2"/>
  <c r="A25" i="2"/>
  <c r="A24" i="2"/>
  <c r="A23" i="2"/>
  <c r="A22" i="2"/>
  <c r="A21" i="2"/>
  <c r="A18" i="2"/>
  <c r="A17" i="2"/>
  <c r="A16" i="2"/>
  <c r="A15" i="2"/>
  <c r="A14" i="2"/>
  <c r="A13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6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<sst xmlns="http://schemas.openxmlformats.org/spreadsheetml/2006/main" count="2092" uniqueCount="341">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</sst>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11469.74291992189</v>
      </c>
    </row>
    <row r="8" spans="1:3" ht="15" customHeight="1" x14ac:dyDescent="0.25">
      <c r="B8" s="7" t="s">
        <v>8</v>
      </c>
      <c r="C8" s="46">
        <v>0.25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0.81211067199706999</v>
      </c>
    </row>
    <row r="11" spans="1:3" ht="15" customHeight="1" x14ac:dyDescent="0.25">
      <c r="B11" s="7" t="s">
        <v>11</v>
      </c>
      <c r="C11" s="46">
        <v>0.90300000000000002</v>
      </c>
    </row>
    <row r="12" spans="1:3" ht="15" customHeight="1" x14ac:dyDescent="0.25">
      <c r="B12" s="7" t="s">
        <v>12</v>
      </c>
      <c r="C12" s="46">
        <v>0.72</v>
      </c>
    </row>
    <row r="13" spans="1:3" ht="15" customHeight="1" x14ac:dyDescent="0.25">
      <c r="B13" s="7" t="s">
        <v>13</v>
      </c>
      <c r="C13" s="46">
        <v>0.27600000000000002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0.14169999999999999</v>
      </c>
    </row>
    <row r="24" spans="1:3" ht="15" customHeight="1" x14ac:dyDescent="0.25">
      <c r="B24" s="12" t="s">
        <v>22</v>
      </c>
      <c r="C24" s="47">
        <v>0.49370000000000003</v>
      </c>
    </row>
    <row r="25" spans="1:3" ht="15" customHeight="1" x14ac:dyDescent="0.25">
      <c r="B25" s="12" t="s">
        <v>23</v>
      </c>
      <c r="C25" s="47">
        <v>0.31890000000000002</v>
      </c>
    </row>
    <row r="26" spans="1:3" ht="15" customHeight="1" x14ac:dyDescent="0.25">
      <c r="B26" s="12" t="s">
        <v>24</v>
      </c>
      <c r="C26" s="47">
        <v>4.5699999999999998E-2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12.740112099436899</v>
      </c>
    </row>
    <row r="38" spans="1:5" ht="15" customHeight="1" x14ac:dyDescent="0.25">
      <c r="B38" s="28" t="s">
        <v>34</v>
      </c>
      <c r="C38" s="117">
        <v>20.013846672465299</v>
      </c>
      <c r="D38" s="9"/>
      <c r="E38" s="10"/>
    </row>
    <row r="39" spans="1:5" ht="15" customHeight="1" x14ac:dyDescent="0.25">
      <c r="B39" s="28" t="s">
        <v>35</v>
      </c>
      <c r="C39" s="117">
        <v>22.328003022965699</v>
      </c>
      <c r="D39" s="9"/>
      <c r="E39" s="9"/>
    </row>
    <row r="40" spans="1:5" ht="15" customHeight="1" x14ac:dyDescent="0.25">
      <c r="B40" s="28" t="s">
        <v>36</v>
      </c>
      <c r="C40" s="117">
        <v>117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11.184526630000001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2.0190099999999999E-2</v>
      </c>
      <c r="D45" s="9"/>
    </row>
    <row r="46" spans="1:5" ht="15.75" customHeight="1" x14ac:dyDescent="0.25">
      <c r="B46" s="28" t="s">
        <v>41</v>
      </c>
      <c r="C46" s="47">
        <v>9.1186399999999987E-2</v>
      </c>
      <c r="D46" s="9"/>
    </row>
    <row r="47" spans="1:5" ht="15.75" customHeight="1" x14ac:dyDescent="0.25">
      <c r="B47" s="28" t="s">
        <v>42</v>
      </c>
      <c r="C47" s="47">
        <v>0.1337083</v>
      </c>
      <c r="D47" s="9"/>
      <c r="E47" s="10"/>
    </row>
    <row r="48" spans="1:5" ht="15" customHeight="1" x14ac:dyDescent="0.25">
      <c r="B48" s="28" t="s">
        <v>43</v>
      </c>
      <c r="C48" s="48">
        <v>0.7549151999999999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3.2</v>
      </c>
      <c r="D51" s="9"/>
    </row>
    <row r="52" spans="1:4" ht="15" customHeight="1" x14ac:dyDescent="0.25">
      <c r="B52" s="28" t="s">
        <v>46</v>
      </c>
      <c r="C52" s="51">
        <v>3.2</v>
      </c>
    </row>
    <row r="53" spans="1:4" ht="15.75" customHeight="1" x14ac:dyDescent="0.25">
      <c r="B53" s="28" t="s">
        <v>47</v>
      </c>
      <c r="C53" s="51">
        <v>3.2</v>
      </c>
    </row>
    <row r="54" spans="1:4" ht="15.75" customHeight="1" x14ac:dyDescent="0.25">
      <c r="B54" s="28" t="s">
        <v>48</v>
      </c>
      <c r="C54" s="51">
        <v>3.2</v>
      </c>
    </row>
    <row r="55" spans="1:4" ht="15.75" customHeight="1" x14ac:dyDescent="0.25">
      <c r="B55" s="28" t="s">
        <v>49</v>
      </c>
      <c r="C55" s="51">
        <v>3.2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1.934703748488513E-2</v>
      </c>
    </row>
    <row r="59" spans="1:4" ht="15.75" customHeight="1" x14ac:dyDescent="0.25">
      <c r="B59" s="28" t="s">
        <v>52</v>
      </c>
      <c r="C59" s="46">
        <v>0.48634913845566541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0.21692764317660301</v>
      </c>
      <c r="C2" s="115">
        <v>0.95</v>
      </c>
      <c r="D2" s="116">
        <v>91.330267740197584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40.626528785920193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936.48215246114307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2.791024751973453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13.758828229716091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13.758828229716091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13.758828229716091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13.758828229716091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13.758828229716091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13.758828229716091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1.465594029611444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0.38806249999999998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</v>
      </c>
      <c r="C18" s="115">
        <v>0.95</v>
      </c>
      <c r="D18" s="116">
        <v>21.432133639931681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</v>
      </c>
      <c r="C19" s="115">
        <v>0.95</v>
      </c>
      <c r="D19" s="116">
        <v>21.432133639931681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</v>
      </c>
      <c r="C21" s="115">
        <v>0.95</v>
      </c>
      <c r="D21" s="116">
        <v>27.58396231596782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24.134826347321969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4.7459931534262978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19.155143804923071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189.65223389589579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0.76529144671086591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3.2236445106369032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0.26580414175987199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0.95996349762789701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0.87201962128676602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3.73761277259677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0.88352908609115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5">
      <c r="A3" s="4" t="s">
        <v>204</v>
      </c>
      <c r="B3" s="18">
        <f>frac_mam_1month * 2.6</f>
        <v>0</v>
      </c>
      <c r="C3" s="18">
        <f>frac_mam_1_5months * 2.6</f>
        <v>0</v>
      </c>
      <c r="D3" s="18">
        <f>frac_mam_6_11months * 2.6</f>
        <v>0.16789871800000003</v>
      </c>
      <c r="E3" s="18">
        <f>frac_mam_12_23months * 2.6</f>
        <v>7.1912456200000002E-2</v>
      </c>
      <c r="F3" s="18">
        <f>frac_mam_24_59months * 2.6</f>
        <v>5.48676518E-2</v>
      </c>
    </row>
    <row r="4" spans="1:6" ht="15.75" customHeight="1" x14ac:dyDescent="0.25">
      <c r="A4" s="4" t="s">
        <v>205</v>
      </c>
      <c r="B4" s="18">
        <f>frac_sam_1month * 2.6</f>
        <v>0</v>
      </c>
      <c r="C4" s="18">
        <f>frac_sam_1_5months * 2.6</f>
        <v>0</v>
      </c>
      <c r="D4" s="18">
        <f>frac_sam_6_11months * 2.6</f>
        <v>0</v>
      </c>
      <c r="E4" s="18">
        <f>frac_sam_12_23months * 2.6</f>
        <v>0</v>
      </c>
      <c r="F4" s="18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0.25</v>
      </c>
      <c r="E2" s="65">
        <f>food_insecure</f>
        <v>0.25</v>
      </c>
      <c r="F2" s="65">
        <f>food_insecure</f>
        <v>0.25</v>
      </c>
      <c r="G2" s="65">
        <f>food_insecure</f>
        <v>0.25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0.25</v>
      </c>
      <c r="F5" s="65">
        <f>food_insecure</f>
        <v>0.25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0.25</v>
      </c>
      <c r="F8" s="65">
        <f>food_insecure</f>
        <v>0.25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0.25</v>
      </c>
      <c r="F9" s="65">
        <f>food_insecure</f>
        <v>0.25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0.25</v>
      </c>
      <c r="I15" s="65">
        <f>food_insecure</f>
        <v>0.25</v>
      </c>
      <c r="J15" s="65">
        <f>food_insecure</f>
        <v>0.25</v>
      </c>
      <c r="K15" s="65">
        <f>food_insecure</f>
        <v>0.25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0.90300000000000002</v>
      </c>
      <c r="I18" s="65">
        <f>frac_PW_health_facility</f>
        <v>0.90300000000000002</v>
      </c>
      <c r="J18" s="65">
        <f>frac_PW_health_facility</f>
        <v>0.90300000000000002</v>
      </c>
      <c r="K18" s="65">
        <f>frac_PW_health_facility</f>
        <v>0.90300000000000002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0.27600000000000002</v>
      </c>
      <c r="M24" s="65">
        <f>famplan_unmet_need</f>
        <v>0.27600000000000002</v>
      </c>
      <c r="N24" s="65">
        <f>famplan_unmet_need</f>
        <v>0.27600000000000002</v>
      </c>
      <c r="O24" s="65">
        <f>famplan_unmet_need</f>
        <v>0.27600000000000002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0.10192996044158953</v>
      </c>
      <c r="M25" s="65">
        <f>(1-food_insecure)*(0.49)+food_insecure*(0.7)</f>
        <v>0.54249999999999998</v>
      </c>
      <c r="N25" s="65">
        <f>(1-food_insecure)*(0.49)+food_insecure*(0.7)</f>
        <v>0.54249999999999998</v>
      </c>
      <c r="O25" s="65">
        <f>(1-food_insecure)*(0.49)+food_insecure*(0.7)</f>
        <v>0.54249999999999998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4.3684268760681225E-2</v>
      </c>
      <c r="M26" s="65">
        <f>(1-food_insecure)*(0.21)+food_insecure*(0.3)</f>
        <v>0.23249999999999998</v>
      </c>
      <c r="N26" s="65">
        <f>(1-food_insecure)*(0.21)+food_insecure*(0.3)</f>
        <v>0.23249999999999998</v>
      </c>
      <c r="O26" s="65">
        <f>(1-food_insecure)*(0.21)+food_insecure*(0.3)</f>
        <v>0.23249999999999998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4.2275098800659251E-2</v>
      </c>
      <c r="M27" s="65">
        <f>(1-food_insecure)*(0.3)</f>
        <v>0.22499999999999998</v>
      </c>
      <c r="N27" s="65">
        <f>(1-food_insecure)*(0.3)</f>
        <v>0.22499999999999998</v>
      </c>
      <c r="O27" s="65">
        <f>(1-food_insecure)*(0.3)</f>
        <v>0.22499999999999998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0.81211067199706999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2073.1984000000002</v>
      </c>
      <c r="C2" s="53">
        <v>6400</v>
      </c>
      <c r="D2" s="53">
        <v>15500</v>
      </c>
      <c r="E2" s="53">
        <v>8300</v>
      </c>
      <c r="F2" s="53">
        <v>7000</v>
      </c>
      <c r="G2" s="14">
        <f t="shared" ref="G2:G11" si="0">C2+D2+E2+F2</f>
        <v>37200</v>
      </c>
      <c r="H2" s="14">
        <f t="shared" ref="H2:H11" si="1">(B2 + stillbirth*B2/(1000-stillbirth))/(1-abortion)</f>
        <v>2197.7446751448897</v>
      </c>
      <c r="I2" s="14">
        <f t="shared" ref="I2:I11" si="2">G2-H2</f>
        <v>35002.255324855112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2055.8951999999999</v>
      </c>
      <c r="C3" s="53">
        <v>6100</v>
      </c>
      <c r="D3" s="53">
        <v>15300</v>
      </c>
      <c r="E3" s="53">
        <v>8300</v>
      </c>
      <c r="F3" s="53">
        <v>7200</v>
      </c>
      <c r="G3" s="14">
        <f t="shared" si="0"/>
        <v>36900</v>
      </c>
      <c r="H3" s="14">
        <f t="shared" si="1"/>
        <v>2179.4019947420065</v>
      </c>
      <c r="I3" s="14">
        <f t="shared" si="2"/>
        <v>34720.598005257991</v>
      </c>
    </row>
    <row r="4" spans="1:9" ht="15.75" customHeight="1" x14ac:dyDescent="0.25">
      <c r="A4" s="7">
        <f t="shared" si="3"/>
        <v>2023</v>
      </c>
      <c r="B4" s="52">
        <v>2027.2008000000001</v>
      </c>
      <c r="C4" s="53">
        <v>5900</v>
      </c>
      <c r="D4" s="53">
        <v>14900</v>
      </c>
      <c r="E4" s="53">
        <v>8200</v>
      </c>
      <c r="F4" s="53">
        <v>7200</v>
      </c>
      <c r="G4" s="14">
        <f t="shared" si="0"/>
        <v>36200</v>
      </c>
      <c r="H4" s="14">
        <f t="shared" si="1"/>
        <v>2148.983794146021</v>
      </c>
      <c r="I4" s="14">
        <f t="shared" si="2"/>
        <v>34051.016205853979</v>
      </c>
    </row>
    <row r="5" spans="1:9" ht="15.75" customHeight="1" x14ac:dyDescent="0.25">
      <c r="A5" s="7">
        <f t="shared" si="3"/>
        <v>2024</v>
      </c>
      <c r="B5" s="52">
        <v>2009.4272000000001</v>
      </c>
      <c r="C5" s="53">
        <v>5700</v>
      </c>
      <c r="D5" s="53">
        <v>14400</v>
      </c>
      <c r="E5" s="53">
        <v>8200</v>
      </c>
      <c r="F5" s="53">
        <v>7400</v>
      </c>
      <c r="G5" s="14">
        <f t="shared" si="0"/>
        <v>35700</v>
      </c>
      <c r="H5" s="14">
        <f t="shared" si="1"/>
        <v>2130.1424547169745</v>
      </c>
      <c r="I5" s="14">
        <f t="shared" si="2"/>
        <v>33569.857545283026</v>
      </c>
    </row>
    <row r="6" spans="1:9" ht="15.75" customHeight="1" x14ac:dyDescent="0.25">
      <c r="A6" s="7">
        <f t="shared" si="3"/>
        <v>2025</v>
      </c>
      <c r="B6" s="52">
        <v>1980.576</v>
      </c>
      <c r="C6" s="53">
        <v>5600</v>
      </c>
      <c r="D6" s="53">
        <v>14100</v>
      </c>
      <c r="E6" s="53">
        <v>8200</v>
      </c>
      <c r="F6" s="53">
        <v>7500</v>
      </c>
      <c r="G6" s="14">
        <f t="shared" si="0"/>
        <v>35400</v>
      </c>
      <c r="H6" s="14">
        <f t="shared" si="1"/>
        <v>2099.5580344456007</v>
      </c>
      <c r="I6" s="14">
        <f t="shared" si="2"/>
        <v>33300.441965554397</v>
      </c>
    </row>
    <row r="7" spans="1:9" ht="15.75" customHeight="1" x14ac:dyDescent="0.25">
      <c r="A7" s="7">
        <f t="shared" si="3"/>
        <v>2026</v>
      </c>
      <c r="B7" s="52">
        <v>1961.8510000000001</v>
      </c>
      <c r="C7" s="53">
        <v>5500</v>
      </c>
      <c r="D7" s="53">
        <v>13600</v>
      </c>
      <c r="E7" s="53">
        <v>8200</v>
      </c>
      <c r="F7" s="53">
        <v>7500</v>
      </c>
      <c r="G7" s="14">
        <f t="shared" si="0"/>
        <v>34800</v>
      </c>
      <c r="H7" s="14">
        <f t="shared" si="1"/>
        <v>2079.7081401749474</v>
      </c>
      <c r="I7" s="14">
        <f t="shared" si="2"/>
        <v>32720.291859825054</v>
      </c>
    </row>
    <row r="8" spans="1:9" ht="15.75" customHeight="1" x14ac:dyDescent="0.25">
      <c r="A8" s="7">
        <f t="shared" si="3"/>
        <v>2027</v>
      </c>
      <c r="B8" s="52">
        <v>1932.3620000000001</v>
      </c>
      <c r="C8" s="53">
        <v>5400</v>
      </c>
      <c r="D8" s="53">
        <v>13100</v>
      </c>
      <c r="E8" s="53">
        <v>8200</v>
      </c>
      <c r="F8" s="53">
        <v>7600</v>
      </c>
      <c r="G8" s="14">
        <f t="shared" si="0"/>
        <v>34300</v>
      </c>
      <c r="H8" s="14">
        <f t="shared" si="1"/>
        <v>2048.4476044127414</v>
      </c>
      <c r="I8" s="14">
        <f t="shared" si="2"/>
        <v>32251.55239558726</v>
      </c>
    </row>
    <row r="9" spans="1:9" ht="15.75" customHeight="1" x14ac:dyDescent="0.25">
      <c r="A9" s="7">
        <f t="shared" si="3"/>
        <v>2028</v>
      </c>
      <c r="B9" s="52">
        <v>1913.1587999999999</v>
      </c>
      <c r="C9" s="53">
        <v>5400</v>
      </c>
      <c r="D9" s="53">
        <v>12500</v>
      </c>
      <c r="E9" s="53">
        <v>8300</v>
      </c>
      <c r="F9" s="53">
        <v>7600</v>
      </c>
      <c r="G9" s="14">
        <f t="shared" si="0"/>
        <v>33800</v>
      </c>
      <c r="H9" s="14">
        <f t="shared" si="1"/>
        <v>2028.090782535133</v>
      </c>
      <c r="I9" s="14">
        <f t="shared" si="2"/>
        <v>31771.909217464869</v>
      </c>
    </row>
    <row r="10" spans="1:9" ht="15.75" customHeight="1" x14ac:dyDescent="0.25">
      <c r="A10" s="7">
        <f t="shared" si="3"/>
        <v>2029</v>
      </c>
      <c r="B10" s="52">
        <v>1883.5103999999999</v>
      </c>
      <c r="C10" s="53">
        <v>5400</v>
      </c>
      <c r="D10" s="53">
        <v>12100</v>
      </c>
      <c r="E10" s="53">
        <v>8300</v>
      </c>
      <c r="F10" s="53">
        <v>7700</v>
      </c>
      <c r="G10" s="14">
        <f t="shared" si="0"/>
        <v>33500</v>
      </c>
      <c r="H10" s="14">
        <f t="shared" si="1"/>
        <v>1996.6612709039423</v>
      </c>
      <c r="I10" s="14">
        <f t="shared" si="2"/>
        <v>31503.338729096056</v>
      </c>
    </row>
    <row r="11" spans="1:9" ht="15.75" customHeight="1" x14ac:dyDescent="0.25">
      <c r="A11" s="7">
        <f t="shared" si="3"/>
        <v>2030</v>
      </c>
      <c r="B11" s="52">
        <v>1853.8620000000001</v>
      </c>
      <c r="C11" s="53">
        <v>5400</v>
      </c>
      <c r="D11" s="53">
        <v>11700</v>
      </c>
      <c r="E11" s="53">
        <v>8200</v>
      </c>
      <c r="F11" s="53">
        <v>7700</v>
      </c>
      <c r="G11" s="14">
        <f t="shared" si="0"/>
        <v>33000</v>
      </c>
      <c r="H11" s="14">
        <f t="shared" si="1"/>
        <v>1965.231759272752</v>
      </c>
      <c r="I11" s="14">
        <f t="shared" si="2"/>
        <v>31034.768240727248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5.0991147828943262E-2</v>
      </c>
    </row>
    <row r="5" spans="1:8" ht="15.75" customHeight="1" x14ac:dyDescent="0.25">
      <c r="B5" s="16" t="s">
        <v>70</v>
      </c>
      <c r="C5" s="54">
        <v>3.2672568880704522E-2</v>
      </c>
    </row>
    <row r="6" spans="1:8" ht="15.75" customHeight="1" x14ac:dyDescent="0.25">
      <c r="B6" s="16" t="s">
        <v>71</v>
      </c>
      <c r="C6" s="54">
        <v>0.1129749597329175</v>
      </c>
    </row>
    <row r="7" spans="1:8" ht="15.75" customHeight="1" x14ac:dyDescent="0.25">
      <c r="B7" s="16" t="s">
        <v>72</v>
      </c>
      <c r="C7" s="54">
        <v>0.47524061333807732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0.1496648998347884</v>
      </c>
    </row>
    <row r="10" spans="1:8" ht="15.75" customHeight="1" x14ac:dyDescent="0.25">
      <c r="B10" s="16" t="s">
        <v>75</v>
      </c>
      <c r="C10" s="54">
        <v>0.17845581038456909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</v>
      </c>
      <c r="D14" s="54">
        <v>0</v>
      </c>
      <c r="E14" s="54">
        <v>0</v>
      </c>
      <c r="F14" s="54">
        <v>0</v>
      </c>
    </row>
    <row r="15" spans="1:8" ht="15.75" customHeight="1" x14ac:dyDescent="0.25">
      <c r="B15" s="16" t="s">
        <v>82</v>
      </c>
      <c r="C15" s="54">
        <v>0.16608990431000009</v>
      </c>
      <c r="D15" s="54">
        <v>0.16608990431000009</v>
      </c>
      <c r="E15" s="54">
        <v>0.16608990431000009</v>
      </c>
      <c r="F15" s="54">
        <v>0.16608990431000009</v>
      </c>
    </row>
    <row r="16" spans="1:8" ht="15.75" customHeight="1" x14ac:dyDescent="0.25">
      <c r="B16" s="16" t="s">
        <v>83</v>
      </c>
      <c r="C16" s="54">
        <v>0</v>
      </c>
      <c r="D16" s="54">
        <v>0</v>
      </c>
      <c r="E16" s="54">
        <v>0</v>
      </c>
      <c r="F16" s="54">
        <v>0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88</v>
      </c>
      <c r="C21" s="54">
        <v>9.0683221820000118E-2</v>
      </c>
      <c r="D21" s="54">
        <v>9.0683221820000118E-2</v>
      </c>
      <c r="E21" s="54">
        <v>9.0683221820000118E-2</v>
      </c>
      <c r="F21" s="54">
        <v>9.0683221820000118E-2</v>
      </c>
    </row>
    <row r="22" spans="1:8" ht="15.75" customHeight="1" x14ac:dyDescent="0.25">
      <c r="B22" s="16" t="s">
        <v>89</v>
      </c>
      <c r="C22" s="54">
        <v>0.74322687386999975</v>
      </c>
      <c r="D22" s="54">
        <v>0.74322687386999975</v>
      </c>
      <c r="E22" s="54">
        <v>0.74322687386999975</v>
      </c>
      <c r="F22" s="54">
        <v>0.74322687386999975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4.5499999999999999E-2</v>
      </c>
    </row>
    <row r="27" spans="1:8" ht="15.75" customHeight="1" x14ac:dyDescent="0.25">
      <c r="B27" s="16" t="s">
        <v>92</v>
      </c>
      <c r="C27" s="54">
        <v>0.14299999999999999</v>
      </c>
    </row>
    <row r="28" spans="1:8" ht="15.75" customHeight="1" x14ac:dyDescent="0.25">
      <c r="B28" s="16" t="s">
        <v>93</v>
      </c>
      <c r="C28" s="54">
        <v>9.6600000000000005E-2</v>
      </c>
    </row>
    <row r="29" spans="1:8" ht="15.75" customHeight="1" x14ac:dyDescent="0.25">
      <c r="B29" s="16" t="s">
        <v>94</v>
      </c>
      <c r="C29" s="54">
        <v>0.16089999999999999</v>
      </c>
    </row>
    <row r="30" spans="1:8" ht="15.75" customHeight="1" x14ac:dyDescent="0.25">
      <c r="B30" s="16" t="s">
        <v>95</v>
      </c>
      <c r="C30" s="54">
        <v>3.5400000000000001E-2</v>
      </c>
    </row>
    <row r="31" spans="1:8" ht="15.75" customHeight="1" x14ac:dyDescent="0.25">
      <c r="B31" s="16" t="s">
        <v>96</v>
      </c>
      <c r="C31" s="54">
        <v>0.1416</v>
      </c>
    </row>
    <row r="32" spans="1:8" ht="15.75" customHeight="1" x14ac:dyDescent="0.25">
      <c r="B32" s="16" t="s">
        <v>97</v>
      </c>
      <c r="C32" s="54">
        <v>7.2300000000000003E-2</v>
      </c>
    </row>
    <row r="33" spans="2:3" ht="15.75" customHeight="1" x14ac:dyDescent="0.25">
      <c r="B33" s="16" t="s">
        <v>98</v>
      </c>
      <c r="C33" s="54">
        <v>0.14610000000000001</v>
      </c>
    </row>
    <row r="34" spans="2:3" ht="15.75" customHeight="1" x14ac:dyDescent="0.25">
      <c r="B34" s="16" t="s">
        <v>99</v>
      </c>
      <c r="C34" s="54">
        <v>0.15859999999999999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</v>
      </c>
      <c r="D2" s="55">
        <v>0</v>
      </c>
      <c r="E2" s="55">
        <v>0.84313408000000001</v>
      </c>
      <c r="F2" s="55">
        <v>0.75239433</v>
      </c>
      <c r="G2" s="55">
        <v>0.83907021000000004</v>
      </c>
    </row>
    <row r="3" spans="1:15" ht="15.75" customHeight="1" x14ac:dyDescent="0.25">
      <c r="B3" s="7" t="s">
        <v>103</v>
      </c>
      <c r="C3" s="55">
        <v>0</v>
      </c>
      <c r="D3" s="55">
        <v>0</v>
      </c>
      <c r="E3" s="55">
        <v>0.15686588000000001</v>
      </c>
      <c r="F3" s="55">
        <v>0.19066141</v>
      </c>
      <c r="G3" s="55">
        <v>0.1435014</v>
      </c>
    </row>
    <row r="4" spans="1:15" ht="15.75" customHeight="1" x14ac:dyDescent="0.25">
      <c r="B4" s="7" t="s">
        <v>104</v>
      </c>
      <c r="C4" s="56">
        <v>0</v>
      </c>
      <c r="D4" s="56">
        <v>0</v>
      </c>
      <c r="E4" s="56">
        <v>0</v>
      </c>
      <c r="F4" s="56">
        <v>5.6944255999999999E-2</v>
      </c>
      <c r="G4" s="56">
        <v>1.7428430000000002E-2</v>
      </c>
    </row>
    <row r="5" spans="1:15" ht="15.75" customHeight="1" x14ac:dyDescent="0.25">
      <c r="B5" s="7" t="s">
        <v>105</v>
      </c>
      <c r="C5" s="56">
        <v>0</v>
      </c>
      <c r="D5" s="56">
        <v>0</v>
      </c>
      <c r="E5" s="56">
        <v>0</v>
      </c>
      <c r="F5" s="56">
        <v>0</v>
      </c>
      <c r="G5" s="56">
        <v>0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</v>
      </c>
      <c r="D8" s="55">
        <v>0</v>
      </c>
      <c r="E8" s="55">
        <v>0.68691863999999991</v>
      </c>
      <c r="F8" s="55">
        <v>0.82768180999999996</v>
      </c>
      <c r="G8" s="55">
        <v>0.86536368999999991</v>
      </c>
    </row>
    <row r="9" spans="1:15" ht="15.75" customHeight="1" x14ac:dyDescent="0.25">
      <c r="B9" s="7" t="s">
        <v>108</v>
      </c>
      <c r="C9" s="55">
        <v>0</v>
      </c>
      <c r="D9" s="55">
        <v>0</v>
      </c>
      <c r="E9" s="55">
        <v>0.24850497999999999</v>
      </c>
      <c r="F9" s="55">
        <v>0.1446596</v>
      </c>
      <c r="G9" s="55">
        <v>0.11353340000000001</v>
      </c>
    </row>
    <row r="10" spans="1:15" ht="15.75" customHeight="1" x14ac:dyDescent="0.25">
      <c r="B10" s="7" t="s">
        <v>109</v>
      </c>
      <c r="C10" s="56">
        <v>0</v>
      </c>
      <c r="D10" s="56">
        <v>0</v>
      </c>
      <c r="E10" s="56">
        <v>6.4576430000000004E-2</v>
      </c>
      <c r="F10" s="56">
        <v>2.7658637E-2</v>
      </c>
      <c r="G10" s="56">
        <v>2.1102942999999999E-2</v>
      </c>
    </row>
    <row r="11" spans="1:15" ht="15.75" customHeight="1" x14ac:dyDescent="0.25">
      <c r="B11" s="7" t="s">
        <v>110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0.3675873845</v>
      </c>
      <c r="D14" s="57">
        <v>0.34495623779099999</v>
      </c>
      <c r="E14" s="57">
        <v>0.34495623779099999</v>
      </c>
      <c r="F14" s="57">
        <v>0.158397592408</v>
      </c>
      <c r="G14" s="57">
        <v>0.158397592408</v>
      </c>
      <c r="H14" s="58">
        <v>0.26500000000000001</v>
      </c>
      <c r="I14" s="58">
        <v>0.26500000000000001</v>
      </c>
      <c r="J14" s="58">
        <v>0.26500000000000001</v>
      </c>
      <c r="K14" s="58">
        <v>0.26500000000000001</v>
      </c>
      <c r="L14" s="58">
        <v>0.265628516845</v>
      </c>
      <c r="M14" s="58">
        <v>0.18064865923500001</v>
      </c>
      <c r="N14" s="58">
        <v>0.19508255555199999</v>
      </c>
      <c r="O14" s="58">
        <v>0.20189269920649999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0.17877580775874641</v>
      </c>
      <c r="D15" s="55">
        <f t="shared" si="0"/>
        <v>0.16776916905456049</v>
      </c>
      <c r="E15" s="55">
        <f t="shared" si="0"/>
        <v>0.16776916905456049</v>
      </c>
      <c r="F15" s="55">
        <f t="shared" si="0"/>
        <v>7.7036532601082452E-2</v>
      </c>
      <c r="G15" s="55">
        <f t="shared" si="0"/>
        <v>7.7036532601082452E-2</v>
      </c>
      <c r="H15" s="55">
        <f t="shared" si="0"/>
        <v>0.12888252169075134</v>
      </c>
      <c r="I15" s="55">
        <f t="shared" si="0"/>
        <v>0.12888252169075134</v>
      </c>
      <c r="J15" s="55">
        <f t="shared" si="0"/>
        <v>0.12888252169075134</v>
      </c>
      <c r="K15" s="55">
        <f t="shared" si="0"/>
        <v>0.12888252169075134</v>
      </c>
      <c r="L15" s="55">
        <f t="shared" si="0"/>
        <v>0.12918820031682196</v>
      </c>
      <c r="M15" s="55">
        <f t="shared" si="0"/>
        <v>8.7858319782113337E-2</v>
      </c>
      <c r="N15" s="55">
        <f t="shared" si="0"/>
        <v>9.4878232820444677E-2</v>
      </c>
      <c r="O15" s="55">
        <f t="shared" si="0"/>
        <v>9.819034031957008E-2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0.45713999999999999</v>
      </c>
      <c r="D2" s="56">
        <v>0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</v>
      </c>
      <c r="D3" s="56">
        <v>0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0.54286000000000001</v>
      </c>
      <c r="D4" s="56">
        <v>0</v>
      </c>
      <c r="E4" s="56">
        <v>0.63633000000000006</v>
      </c>
      <c r="F4" s="56">
        <v>0.28694999999999998</v>
      </c>
      <c r="G4" s="56">
        <v>0</v>
      </c>
    </row>
    <row r="5" spans="1:7" x14ac:dyDescent="0.25">
      <c r="B5" s="98" t="s">
        <v>122</v>
      </c>
      <c r="C5" s="55">
        <v>0</v>
      </c>
      <c r="D5" s="55">
        <v>1</v>
      </c>
      <c r="E5" s="55">
        <v>0.36366999999999999</v>
      </c>
      <c r="F5" s="55">
        <v>0.71305000000000007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2022-02-01T03:25:17Z</dcterms:modified>
</cp:coreProperties>
</file>