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4121B96-383B-44DB-A606-5EFC346A5DC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5" i="2"/>
  <c r="A19" i="2"/>
  <c r="A17" i="2"/>
  <c r="A14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22" i="2" l="1"/>
  <c r="A25" i="2"/>
  <c r="A27" i="2"/>
  <c r="I3" i="2"/>
  <c r="I7" i="2"/>
  <c r="I11" i="2"/>
  <c r="A30" i="2"/>
  <c r="A33" i="2"/>
  <c r="A40" i="2"/>
  <c r="A18" i="2"/>
  <c r="A26" i="2"/>
  <c r="A34" i="2"/>
  <c r="A39" i="2"/>
  <c r="A12" i="2"/>
  <c r="A28" i="2"/>
  <c r="A36" i="2"/>
  <c r="A20" i="2"/>
  <c r="A13" i="2"/>
  <c r="A21" i="2"/>
  <c r="A29" i="2"/>
  <c r="A37" i="2"/>
  <c r="D58" i="20"/>
  <c r="A15" i="2"/>
  <c r="A31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<sst xmlns="http://schemas.openxmlformats.org/spreadsheetml/2006/main" count="2092" uniqueCount="337">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</sst>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204776.685546875</v>
      </c>
    </row>
    <row r="8" spans="1:3" ht="15" customHeight="1" x14ac:dyDescent="0.25">
      <c r="B8" s="7" t="s">
        <v>19</v>
      </c>
      <c r="C8" s="46">
        <v>0.58899999999999997</v>
      </c>
    </row>
    <row r="9" spans="1:3" ht="15" customHeight="1" x14ac:dyDescent="0.25">
      <c r="B9" s="7" t="s">
        <v>20</v>
      </c>
      <c r="C9" s="47">
        <v>0.69</v>
      </c>
    </row>
    <row r="10" spans="1:3" ht="15" customHeight="1" x14ac:dyDescent="0.25">
      <c r="B10" s="7" t="s">
        <v>21</v>
      </c>
      <c r="C10" s="47">
        <v>0.41391979217529301</v>
      </c>
    </row>
    <row r="11" spans="1:3" ht="15" customHeight="1" x14ac:dyDescent="0.25">
      <c r="B11" s="7" t="s">
        <v>22</v>
      </c>
      <c r="C11" s="46">
        <v>0.7609999999999999</v>
      </c>
    </row>
    <row r="12" spans="1:3" ht="15" customHeight="1" x14ac:dyDescent="0.25">
      <c r="B12" s="7" t="s">
        <v>23</v>
      </c>
      <c r="C12" s="46">
        <v>0.59599999999999997</v>
      </c>
    </row>
    <row r="13" spans="1:3" ht="15" customHeight="1" x14ac:dyDescent="0.25">
      <c r="B13" s="7" t="s">
        <v>24</v>
      </c>
      <c r="C13" s="46">
        <v>0.19400000000000001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0.12809999999999999</v>
      </c>
    </row>
    <row r="24" spans="1:3" ht="15" customHeight="1" x14ac:dyDescent="0.25">
      <c r="B24" s="12" t="s">
        <v>33</v>
      </c>
      <c r="C24" s="47">
        <v>0.52129999999999999</v>
      </c>
    </row>
    <row r="25" spans="1:3" ht="15" customHeight="1" x14ac:dyDescent="0.25">
      <c r="B25" s="12" t="s">
        <v>34</v>
      </c>
      <c r="C25" s="47">
        <v>0.2964</v>
      </c>
    </row>
    <row r="26" spans="1:3" ht="15" customHeight="1" x14ac:dyDescent="0.25">
      <c r="B26" s="12" t="s">
        <v>35</v>
      </c>
      <c r="C26" s="47">
        <v>5.4199999999999998E-2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0.317</v>
      </c>
    </row>
    <row r="30" spans="1:3" ht="14.25" customHeight="1" x14ac:dyDescent="0.25">
      <c r="B30" s="22" t="s">
        <v>38</v>
      </c>
      <c r="C30" s="49">
        <v>3.3000000000000002E-2</v>
      </c>
    </row>
    <row r="31" spans="1:3" ht="14.25" customHeight="1" x14ac:dyDescent="0.25">
      <c r="B31" s="22" t="s">
        <v>39</v>
      </c>
      <c r="C31" s="49">
        <v>9.5000000000000001E-2</v>
      </c>
    </row>
    <row r="32" spans="1:3" ht="14.25" customHeight="1" x14ac:dyDescent="0.25">
      <c r="B32" s="22" t="s">
        <v>40</v>
      </c>
      <c r="C32" s="49">
        <v>0.55500000000000005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29.005217026656702</v>
      </c>
    </row>
    <row r="38" spans="1:5" ht="15" customHeight="1" x14ac:dyDescent="0.25">
      <c r="B38" s="28" t="s">
        <v>45</v>
      </c>
      <c r="C38" s="117">
        <v>60.412524959319803</v>
      </c>
      <c r="D38" s="9"/>
      <c r="E38" s="10"/>
    </row>
    <row r="39" spans="1:5" ht="15" customHeight="1" x14ac:dyDescent="0.25">
      <c r="B39" s="28" t="s">
        <v>46</v>
      </c>
      <c r="C39" s="117">
        <v>81.846654138467002</v>
      </c>
      <c r="D39" s="9"/>
      <c r="E39" s="9"/>
    </row>
    <row r="40" spans="1:5" ht="15" customHeight="1" x14ac:dyDescent="0.25">
      <c r="B40" s="28" t="s">
        <v>47</v>
      </c>
      <c r="C40" s="117">
        <v>301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15.07910517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2.6140900000000002E-2</v>
      </c>
      <c r="D45" s="9"/>
    </row>
    <row r="46" spans="1:5" ht="15.75" customHeight="1" x14ac:dyDescent="0.25">
      <c r="B46" s="28" t="s">
        <v>52</v>
      </c>
      <c r="C46" s="47">
        <v>0.1385284</v>
      </c>
      <c r="D46" s="9"/>
    </row>
    <row r="47" spans="1:5" ht="15.75" customHeight="1" x14ac:dyDescent="0.25">
      <c r="B47" s="28" t="s">
        <v>53</v>
      </c>
      <c r="C47" s="47">
        <v>0.22865260000000001</v>
      </c>
      <c r="D47" s="9"/>
      <c r="E47" s="10"/>
    </row>
    <row r="48" spans="1:5" ht="15" customHeight="1" x14ac:dyDescent="0.25">
      <c r="B48" s="28" t="s">
        <v>54</v>
      </c>
      <c r="C48" s="48">
        <v>0.6066781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0.46239729872511037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10.321427</v>
      </c>
    </row>
    <row r="63" spans="1:4" ht="15.75" customHeight="1" x14ac:dyDescent="0.25">
      <c r="A63" s="39"/>
    </row>
  </sheetData>
  <sheetProtection algorithmName="SHA-512" hashValue="MJx4UZ++cpyCTcZ6MCdOmlhAQyY5xuxEVGszSb36yn+VYFLKY9DTZlfzC4NjDsapaZPhKA74dTw2/bTn+rdTrA==" saltValue="2K+ZBZA6kx6hehC/Gc4d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0.16069834920000001</v>
      </c>
      <c r="C2" s="115">
        <v>0.95</v>
      </c>
      <c r="D2" s="116">
        <v>49.266516263145533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39.683720380903551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277.01994750756228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0.71839098168186444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12.81601982469946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12.81601982469946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12.81601982469946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12.81601982469946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12.81601982469946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12.81601982469946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0.27600000000000002</v>
      </c>
      <c r="C16" s="115">
        <v>0.95</v>
      </c>
      <c r="D16" s="116">
        <v>0.51560582851631831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0.40699999999999997</v>
      </c>
      <c r="C18" s="115">
        <v>0.95</v>
      </c>
      <c r="D18" s="116">
        <v>6.4276517687842469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0.40699999999999997</v>
      </c>
      <c r="C19" s="115">
        <v>0.95</v>
      </c>
      <c r="D19" s="116">
        <v>6.4276517687842469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0.67299999999999993</v>
      </c>
      <c r="C21" s="115">
        <v>0.95</v>
      </c>
      <c r="D21" s="116">
        <v>6.3700694345543054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22.013507436034541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4.1567379002909028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0.50361942729999998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8.6999999999999994E-2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18.37373470672004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2E-3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0.624</v>
      </c>
      <c r="C29" s="115">
        <v>0.95</v>
      </c>
      <c r="D29" s="116">
        <v>93.648037947344875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0.27944402791567008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1.1023285790628059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4.1510025254524336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1mwukBj57lNWXKJXLbKWE7qffBfkVM8Zh0Vy4hTmSlm5fp2gBxZIP7XF64Ark9slwRE71uK4KCiIiARQgnlSQ==" saltValue="O+Ew5uR2P7S4397KvCIx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Zc9+4hXt3iVqFMwenPL3fwAJd5cXeOm2FvYAWdG/CKJuW3B9d5cZ3j2eS7l3GRnowWx4qcaMx3Bc95q08uFTQA==" saltValue="lW25bpU37sIXlUedYP8te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qG0syY5tqXfvbk9TbyfSQmI9KgK0tPL+g2so+kVE6Gw7cE61BEUClkl/ri5AyPzF8R4t+ntvz9O/bg3Sr23Eg==" saltValue="mONxp2O1weAnjxjP40oV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5">
      <c r="A4" s="4" t="s">
        <v>208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sheetProtection algorithmName="SHA-512" hashValue="7bN0L7MtFtfCdbOo5X8vjFwPnzmhDxxMWlIviP7PZdssT5heNnKh3dY4ajJ2ISNHRr24GbFRkauqW1HnDuLpQw==" saltValue="cCozVLPvIiJHR2ab58sC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0.58899999999999997</v>
      </c>
      <c r="E2" s="65">
        <f>food_insecure</f>
        <v>0.58899999999999997</v>
      </c>
      <c r="F2" s="65">
        <f>food_insecure</f>
        <v>0.58899999999999997</v>
      </c>
      <c r="G2" s="65">
        <f>food_insecure</f>
        <v>0.58899999999999997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0.58899999999999997</v>
      </c>
      <c r="F5" s="65">
        <f>food_insecure</f>
        <v>0.58899999999999997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0.58899999999999997</v>
      </c>
      <c r="F8" s="65">
        <f>food_insecure</f>
        <v>0.58899999999999997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0.58899999999999997</v>
      </c>
      <c r="F9" s="65">
        <f>food_insecure</f>
        <v>0.58899999999999997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0.59599999999999997</v>
      </c>
      <c r="E10" s="65">
        <f>IF(ISBLANK(comm_deliv), frac_children_health_facility,1)</f>
        <v>0.59599999999999997</v>
      </c>
      <c r="F10" s="65">
        <f>IF(ISBLANK(comm_deliv), frac_children_health_facility,1)</f>
        <v>0.59599999999999997</v>
      </c>
      <c r="G10" s="65">
        <f>IF(ISBLANK(comm_deliv), frac_children_health_facility,1)</f>
        <v>0.59599999999999997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0.58899999999999997</v>
      </c>
      <c r="I15" s="65">
        <f>food_insecure</f>
        <v>0.58899999999999997</v>
      </c>
      <c r="J15" s="65">
        <f>food_insecure</f>
        <v>0.58899999999999997</v>
      </c>
      <c r="K15" s="65">
        <f>food_insecure</f>
        <v>0.58899999999999997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0.7609999999999999</v>
      </c>
      <c r="I18" s="65">
        <f>frac_PW_health_facility</f>
        <v>0.7609999999999999</v>
      </c>
      <c r="J18" s="65">
        <f>frac_PW_health_facility</f>
        <v>0.7609999999999999</v>
      </c>
      <c r="K18" s="65">
        <f>frac_PW_health_facility</f>
        <v>0.7609999999999999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0.69</v>
      </c>
      <c r="I19" s="65">
        <f>frac_malaria_risk</f>
        <v>0.69</v>
      </c>
      <c r="J19" s="65">
        <f>frac_malaria_risk</f>
        <v>0.69</v>
      </c>
      <c r="K19" s="65">
        <f>frac_malaria_risk</f>
        <v>0.69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0.19400000000000001</v>
      </c>
      <c r="M24" s="65">
        <f>famplan_unmet_need</f>
        <v>0.19400000000000001</v>
      </c>
      <c r="N24" s="65">
        <f>famplan_unmet_need</f>
        <v>0.19400000000000001</v>
      </c>
      <c r="O24" s="65">
        <f>famplan_unmet_need</f>
        <v>0.19400000000000001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0.35967156273994438</v>
      </c>
      <c r="M25" s="65">
        <f>(1-food_insecure)*(0.49)+food_insecure*(0.7)</f>
        <v>0.61368999999999996</v>
      </c>
      <c r="N25" s="65">
        <f>(1-food_insecure)*(0.49)+food_insecure*(0.7)</f>
        <v>0.61368999999999996</v>
      </c>
      <c r="O25" s="65">
        <f>(1-food_insecure)*(0.49)+food_insecure*(0.7)</f>
        <v>0.61368999999999996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0.15414495545997617</v>
      </c>
      <c r="M26" s="65">
        <f>(1-food_insecure)*(0.21)+food_insecure*(0.3)</f>
        <v>0.26300999999999997</v>
      </c>
      <c r="N26" s="65">
        <f>(1-food_insecure)*(0.21)+food_insecure*(0.3)</f>
        <v>0.26300999999999997</v>
      </c>
      <c r="O26" s="65">
        <f>(1-food_insecure)*(0.21)+food_insecure*(0.3)</f>
        <v>0.26300999999999997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7.2263689624786367E-2</v>
      </c>
      <c r="M27" s="65">
        <f>(1-food_insecure)*(0.3)</f>
        <v>0.12330000000000001</v>
      </c>
      <c r="N27" s="65">
        <f>(1-food_insecure)*(0.3)</f>
        <v>0.12330000000000001</v>
      </c>
      <c r="O27" s="65">
        <f>(1-food_insecure)*(0.3)</f>
        <v>0.12330000000000001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0.41391979217529301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0.69</v>
      </c>
      <c r="D34" s="65">
        <f t="shared" si="3"/>
        <v>0.69</v>
      </c>
      <c r="E34" s="65">
        <f t="shared" si="3"/>
        <v>0.69</v>
      </c>
      <c r="F34" s="65">
        <f t="shared" si="3"/>
        <v>0.69</v>
      </c>
      <c r="G34" s="65">
        <f t="shared" si="3"/>
        <v>0.69</v>
      </c>
      <c r="H34" s="65">
        <f t="shared" si="3"/>
        <v>0.69</v>
      </c>
      <c r="I34" s="65">
        <f t="shared" si="3"/>
        <v>0.69</v>
      </c>
      <c r="J34" s="65">
        <f t="shared" si="3"/>
        <v>0.69</v>
      </c>
      <c r="K34" s="65">
        <f t="shared" si="3"/>
        <v>0.69</v>
      </c>
      <c r="L34" s="65">
        <f t="shared" si="3"/>
        <v>0.69</v>
      </c>
      <c r="M34" s="65">
        <f t="shared" si="3"/>
        <v>0.69</v>
      </c>
      <c r="N34" s="65">
        <f t="shared" si="3"/>
        <v>0.69</v>
      </c>
      <c r="O34" s="65">
        <f t="shared" si="3"/>
        <v>0.69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/aPKq7Id7h9ZNghHvfDStykoangEPytkv1yRc8aPt1uhIdZrPRaPOpMLHkkl58hZhdnwsbbYPU4jr2YO3jwaPQ==" saltValue="7AbuHegCtRribQGJMHHp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R6hBf2PaY680MgTAZ0oV0TcyHMaX9ORFCTHLhcCQigeAqLIjlv/q3AtsSPYHfkW4SB3Ehn+y/z7P6wN7mjnXJg==" saltValue="cX73mcLECNaQUBWOzetW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N0z8oSNv3giKsdsXma08/ikHM9zFityL4qmOy4Kcpsh4QkFzpI9MiaEFVIvi7rsh2+gG/hk6FbhDzDp48VmJvA==" saltValue="cKv7HsQbDdYjbYE9SEgm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WdD4HcJqa1kopCMwsBqkF1neD/tbCbKJLuK+ka2XAtNx4olQ6KUG/xisPnbXsUpacTPynJg2k1rAKAxG+scQg==" saltValue="b6ELa2Dagkc3DutSuJ6c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k3IalH54fK4U8x3XDjVjWefbq0OuoYsQtTK41KJK3ls+ZdInUZV/lguQtSINbAcMbUoIzYbxnDGwwSlV9awFA==" saltValue="FO6aG+PBIb9NAhghr82X1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27VzbJLUofJ71k3+xPpV0egg44+qQg/KzdllUBlZneiZ/7Xx8qxjJQ4xx31x2RKWgjUY1DEh/GFrx3h5K+uh2A==" saltValue="8QG2OF8aLecPvHXfghtE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38780.033600000002</v>
      </c>
      <c r="C2" s="53">
        <v>76000</v>
      </c>
      <c r="D2" s="53">
        <v>146000</v>
      </c>
      <c r="E2" s="53">
        <v>119000</v>
      </c>
      <c r="F2" s="53">
        <v>64000</v>
      </c>
      <c r="G2" s="14">
        <f t="shared" ref="G2:G11" si="0">C2+D2+E2+F2</f>
        <v>405000</v>
      </c>
      <c r="H2" s="14">
        <f t="shared" ref="H2:H11" si="1">(B2 + stillbirth*B2/(1000-stillbirth))/(1-abortion)</f>
        <v>41272.2794406135</v>
      </c>
      <c r="I2" s="14">
        <f t="shared" ref="I2:I11" si="2">G2-H2</f>
        <v>363727.72055938648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38664.828399999999</v>
      </c>
      <c r="C3" s="53">
        <v>77000</v>
      </c>
      <c r="D3" s="53">
        <v>145000</v>
      </c>
      <c r="E3" s="53">
        <v>123000</v>
      </c>
      <c r="F3" s="53">
        <v>67000</v>
      </c>
      <c r="G3" s="14">
        <f t="shared" si="0"/>
        <v>412000</v>
      </c>
      <c r="H3" s="14">
        <f t="shared" si="1"/>
        <v>41149.670438866473</v>
      </c>
      <c r="I3" s="14">
        <f t="shared" si="2"/>
        <v>370850.32956113352</v>
      </c>
    </row>
    <row r="4" spans="1:9" ht="15.75" customHeight="1" x14ac:dyDescent="0.25">
      <c r="A4" s="7">
        <f t="shared" si="3"/>
        <v>2023</v>
      </c>
      <c r="B4" s="52">
        <v>38552.716</v>
      </c>
      <c r="C4" s="53">
        <v>79000</v>
      </c>
      <c r="D4" s="53">
        <v>145000</v>
      </c>
      <c r="E4" s="53">
        <v>127000</v>
      </c>
      <c r="F4" s="53">
        <v>70000</v>
      </c>
      <c r="G4" s="14">
        <f t="shared" si="0"/>
        <v>421000</v>
      </c>
      <c r="H4" s="14">
        <f t="shared" si="1"/>
        <v>41030.352999658331</v>
      </c>
      <c r="I4" s="14">
        <f t="shared" si="2"/>
        <v>379969.64700034168</v>
      </c>
    </row>
    <row r="5" spans="1:9" ht="15.75" customHeight="1" x14ac:dyDescent="0.25">
      <c r="A5" s="7">
        <f t="shared" si="3"/>
        <v>2024</v>
      </c>
      <c r="B5" s="52">
        <v>38392.145400000001</v>
      </c>
      <c r="C5" s="53">
        <v>80000</v>
      </c>
      <c r="D5" s="53">
        <v>145000</v>
      </c>
      <c r="E5" s="53">
        <v>130000</v>
      </c>
      <c r="F5" s="53">
        <v>75000</v>
      </c>
      <c r="G5" s="14">
        <f t="shared" si="0"/>
        <v>430000</v>
      </c>
      <c r="H5" s="14">
        <f t="shared" si="1"/>
        <v>40859.463135520949</v>
      </c>
      <c r="I5" s="14">
        <f t="shared" si="2"/>
        <v>389140.53686447907</v>
      </c>
    </row>
    <row r="6" spans="1:9" ht="15.75" customHeight="1" x14ac:dyDescent="0.25">
      <c r="A6" s="7">
        <f t="shared" si="3"/>
        <v>2025</v>
      </c>
      <c r="B6" s="52">
        <v>38184.58</v>
      </c>
      <c r="C6" s="53">
        <v>81000</v>
      </c>
      <c r="D6" s="53">
        <v>146000</v>
      </c>
      <c r="E6" s="53">
        <v>132000</v>
      </c>
      <c r="F6" s="53">
        <v>79000</v>
      </c>
      <c r="G6" s="14">
        <f t="shared" si="0"/>
        <v>438000</v>
      </c>
      <c r="H6" s="14">
        <f t="shared" si="1"/>
        <v>40638.558293628223</v>
      </c>
      <c r="I6" s="14">
        <f t="shared" si="2"/>
        <v>397361.44170637178</v>
      </c>
    </row>
    <row r="7" spans="1:9" ht="15.75" customHeight="1" x14ac:dyDescent="0.25">
      <c r="A7" s="7">
        <f t="shared" si="3"/>
        <v>2026</v>
      </c>
      <c r="B7" s="52">
        <v>38123.217600000004</v>
      </c>
      <c r="C7" s="53">
        <v>83000</v>
      </c>
      <c r="D7" s="53">
        <v>147000</v>
      </c>
      <c r="E7" s="53">
        <v>134000</v>
      </c>
      <c r="F7" s="53">
        <v>83000</v>
      </c>
      <c r="G7" s="14">
        <f t="shared" si="0"/>
        <v>447000</v>
      </c>
      <c r="H7" s="14">
        <f t="shared" si="1"/>
        <v>40573.252364652792</v>
      </c>
      <c r="I7" s="14">
        <f t="shared" si="2"/>
        <v>406426.74763534719</v>
      </c>
    </row>
    <row r="8" spans="1:9" ht="15.75" customHeight="1" x14ac:dyDescent="0.25">
      <c r="A8" s="7">
        <f t="shared" si="3"/>
        <v>2027</v>
      </c>
      <c r="B8" s="52">
        <v>38019.840000000011</v>
      </c>
      <c r="C8" s="53">
        <v>84000</v>
      </c>
      <c r="D8" s="53">
        <v>147000</v>
      </c>
      <c r="E8" s="53">
        <v>135000</v>
      </c>
      <c r="F8" s="53">
        <v>89000</v>
      </c>
      <c r="G8" s="14">
        <f t="shared" si="0"/>
        <v>455000</v>
      </c>
      <c r="H8" s="14">
        <f t="shared" si="1"/>
        <v>40463.231077948702</v>
      </c>
      <c r="I8" s="14">
        <f t="shared" si="2"/>
        <v>414536.7689220513</v>
      </c>
    </row>
    <row r="9" spans="1:9" ht="15.75" customHeight="1" x14ac:dyDescent="0.25">
      <c r="A9" s="7">
        <f t="shared" si="3"/>
        <v>2028</v>
      </c>
      <c r="B9" s="52">
        <v>37899.003200000006</v>
      </c>
      <c r="C9" s="53">
        <v>85000</v>
      </c>
      <c r="D9" s="53">
        <v>148000</v>
      </c>
      <c r="E9" s="53">
        <v>136000</v>
      </c>
      <c r="F9" s="53">
        <v>94000</v>
      </c>
      <c r="G9" s="14">
        <f t="shared" si="0"/>
        <v>463000</v>
      </c>
      <c r="H9" s="14">
        <f t="shared" si="1"/>
        <v>40334.6285546051</v>
      </c>
      <c r="I9" s="14">
        <f t="shared" si="2"/>
        <v>422665.37144539488</v>
      </c>
    </row>
    <row r="10" spans="1:9" ht="15.75" customHeight="1" x14ac:dyDescent="0.25">
      <c r="A10" s="7">
        <f t="shared" si="3"/>
        <v>2029</v>
      </c>
      <c r="B10" s="52">
        <v>37783.676000000007</v>
      </c>
      <c r="C10" s="53">
        <v>86000</v>
      </c>
      <c r="D10" s="53">
        <v>151000</v>
      </c>
      <c r="E10" s="53">
        <v>137000</v>
      </c>
      <c r="F10" s="53">
        <v>98000</v>
      </c>
      <c r="G10" s="14">
        <f t="shared" si="0"/>
        <v>472000</v>
      </c>
      <c r="H10" s="14">
        <f t="shared" si="1"/>
        <v>40211.889712380289</v>
      </c>
      <c r="I10" s="14">
        <f t="shared" si="2"/>
        <v>431788.1102876197</v>
      </c>
    </row>
    <row r="11" spans="1:9" ht="15.75" customHeight="1" x14ac:dyDescent="0.25">
      <c r="A11" s="7">
        <f t="shared" si="3"/>
        <v>2030</v>
      </c>
      <c r="B11" s="52">
        <v>37604.951999999997</v>
      </c>
      <c r="C11" s="53">
        <v>87000</v>
      </c>
      <c r="D11" s="53">
        <v>152000</v>
      </c>
      <c r="E11" s="53">
        <v>137000</v>
      </c>
      <c r="F11" s="53">
        <v>103000</v>
      </c>
      <c r="G11" s="14">
        <f t="shared" si="0"/>
        <v>479000</v>
      </c>
      <c r="H11" s="14">
        <f t="shared" si="1"/>
        <v>40021.679797999379</v>
      </c>
      <c r="I11" s="14">
        <f t="shared" si="2"/>
        <v>438978.32020200061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W0mpnF0ppsmAeY3cXha2nREzR4Z6LjOhlQTM+EXVvto89yggBne2Z4D0cDoXXU9xc3jCzdU6HsQaAX9P6+iRA==" saltValue="ugQSnMZcLX08ykEa+Uc3d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tpWbgxP2JBTN/ItQ33lpzSc/c9kSbv8SQUT9p0fZJqWT1KotWUBRPOsQ78T/ylVTzRPS8CYLOWHEqC9oO48YA==" saltValue="ocCX32BzzpeFjN2Mhe/tC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4mPop5Yj0WpY03GsoUXO8SUz1537oycxfX2l7gnTVgb7LJeNDoIFfPEnUWszLeMguJouBAaCSZCBCkvEh610A==" saltValue="MB37yewG2yQy66p2O3z4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5WqppBzcCjPvk7mqK8xXbBdnT2nzuH8Gio9743o9WJjBad1fDyq4XZ3n7muAUYLuHi4/lIdHSFRCc9gtXcQXw==" saltValue="34K9TApxXP3AYk2gkRw0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V4n6sJhJ1rjn3tEnd0bDXbKvKhj/DNQck83PtiyW1BMUPPjQuYM0pD008BR6fGl0+ePxYSFzMPM3vzbpCACag==" saltValue="7Whnpt41wx9kprVHoRMJ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87M2qEpMxp6ZsqErQ0mtIRAZWOJKrm+cloYO3/8Y3OoIHX4XCLMdMQa66qwMHsZU9Qh9bo3T94sp/99vnJ23A==" saltValue="I3ap94EtsLdiXv60dL3h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+7FT2CwWrtrbVe1fPTuHjMZFUFpBmhwgdze8PwmAjZvZi2xBmtwq0Xy/AxmkrlXpilgJpvj/pZZZH/lrm42vWg==" saltValue="uYs9M82cljNl1i2dunNF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WdFhrlQ5JUFy9R9R2HLx5kr32lPnNQbTHQuI8WYTOvmAVOouEkWRomxyNM7EARMB0v9fAuTC08t8srSy3VPXw==" saltValue="9g535XhBPF2hw2uiMC9t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6euOwAnaiQmWqJQB4od8eJ+LOf3i1PyGj6fvvcsnJ8yOpHgs4qSVPpF3Ax8Cpon0E3PklMYu7F9T4gp9jVubeA==" saltValue="i6TNcV4DjxUo+u6NDKY/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vDolWMbkP636sZprXrXBw/OyCthxF+u4c/mccbEkgIRQrLnKwo2G9TEgiTkFf7PtQdkMxLceAR5UiN6kEbqfw==" saltValue="bw0r99fIQGaloI/fl2c9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1.0024559256756931E-2</v>
      </c>
    </row>
    <row r="4" spans="1:8" ht="15.75" customHeight="1" x14ac:dyDescent="0.25">
      <c r="B4" s="16" t="s">
        <v>79</v>
      </c>
      <c r="C4" s="54">
        <v>9.6679763631924334E-2</v>
      </c>
    </row>
    <row r="5" spans="1:8" ht="15.75" customHeight="1" x14ac:dyDescent="0.25">
      <c r="B5" s="16" t="s">
        <v>80</v>
      </c>
      <c r="C5" s="54">
        <v>7.2481780052522038E-2</v>
      </c>
    </row>
    <row r="6" spans="1:8" ht="15.75" customHeight="1" x14ac:dyDescent="0.25">
      <c r="B6" s="16" t="s">
        <v>81</v>
      </c>
      <c r="C6" s="54">
        <v>0.3070462971818726</v>
      </c>
    </row>
    <row r="7" spans="1:8" ht="15.75" customHeight="1" x14ac:dyDescent="0.25">
      <c r="B7" s="16" t="s">
        <v>82</v>
      </c>
      <c r="C7" s="54">
        <v>0.31418211522061812</v>
      </c>
    </row>
    <row r="8" spans="1:8" ht="15.75" customHeight="1" x14ac:dyDescent="0.25">
      <c r="B8" s="16" t="s">
        <v>83</v>
      </c>
      <c r="C8" s="54">
        <v>1.5948282635923398E-2</v>
      </c>
    </row>
    <row r="9" spans="1:8" ht="15.75" customHeight="1" x14ac:dyDescent="0.25">
      <c r="B9" s="16" t="s">
        <v>84</v>
      </c>
      <c r="C9" s="54">
        <v>7.9035157105624143E-2</v>
      </c>
    </row>
    <row r="10" spans="1:8" ht="15.75" customHeight="1" x14ac:dyDescent="0.25">
      <c r="B10" s="16" t="s">
        <v>85</v>
      </c>
      <c r="C10" s="54">
        <v>0.1046020449147585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5">
      <c r="B15" s="16" t="s">
        <v>88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5">
      <c r="B16" s="16" t="s">
        <v>89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5">
      <c r="B17" s="16" t="s">
        <v>90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5">
      <c r="B18" s="16" t="s">
        <v>91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5">
      <c r="B19" s="16" t="s">
        <v>92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5">
      <c r="B20" s="16" t="s">
        <v>93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5">
      <c r="B21" s="16" t="s">
        <v>94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5">
      <c r="B22" s="16" t="s">
        <v>95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7.2499999999999995E-2</v>
      </c>
    </row>
    <row r="27" spans="1:8" ht="15.75" customHeight="1" x14ac:dyDescent="0.25">
      <c r="B27" s="16" t="s">
        <v>102</v>
      </c>
      <c r="C27" s="54">
        <v>7.1999999999999998E-3</v>
      </c>
    </row>
    <row r="28" spans="1:8" ht="15.75" customHeight="1" x14ac:dyDescent="0.25">
      <c r="B28" s="16" t="s">
        <v>103</v>
      </c>
      <c r="C28" s="54">
        <v>0.12640000000000001</v>
      </c>
    </row>
    <row r="29" spans="1:8" ht="15.75" customHeight="1" x14ac:dyDescent="0.25">
      <c r="B29" s="16" t="s">
        <v>104</v>
      </c>
      <c r="C29" s="54">
        <v>0.13769999999999999</v>
      </c>
    </row>
    <row r="30" spans="1:8" ht="15.75" customHeight="1" x14ac:dyDescent="0.25">
      <c r="B30" s="16" t="s">
        <v>2</v>
      </c>
      <c r="C30" s="54">
        <v>8.6099999999999996E-2</v>
      </c>
    </row>
    <row r="31" spans="1:8" ht="15.75" customHeight="1" x14ac:dyDescent="0.25">
      <c r="B31" s="16" t="s">
        <v>105</v>
      </c>
      <c r="C31" s="54">
        <v>8.7799999999999989E-2</v>
      </c>
    </row>
    <row r="32" spans="1:8" ht="15.75" customHeight="1" x14ac:dyDescent="0.25">
      <c r="B32" s="16" t="s">
        <v>106</v>
      </c>
      <c r="C32" s="54">
        <v>1.52E-2</v>
      </c>
    </row>
    <row r="33" spans="2:3" ht="15.75" customHeight="1" x14ac:dyDescent="0.25">
      <c r="B33" s="16" t="s">
        <v>107</v>
      </c>
      <c r="C33" s="54">
        <v>6.93E-2</v>
      </c>
    </row>
    <row r="34" spans="2:3" ht="15.75" customHeight="1" x14ac:dyDescent="0.25">
      <c r="B34" s="16" t="s">
        <v>108</v>
      </c>
      <c r="C34" s="54">
        <v>0.39779999999999999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P3WlQPuEbtY4Z1GCa3WMxYj6oImbwq+LWzLSEShV5tgwsd5PIV/j/vDPk35Nw6eKwPonI1NgYNbU74a7jQNKNQ==" saltValue="29H+tEysET+vs7fNXNQJ2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5">
      <c r="B3" s="7" t="s">
        <v>113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5">
      <c r="B4" s="7" t="s">
        <v>114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5">
      <c r="B5" s="7" t="s">
        <v>115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5">
      <c r="B9" s="7" t="s">
        <v>118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5">
      <c r="B10" s="7" t="s">
        <v>119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5">
      <c r="B11" s="7" t="s">
        <v>120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0.69576059900000009</v>
      </c>
      <c r="D14" s="57">
        <v>0.66532394163700004</v>
      </c>
      <c r="E14" s="57">
        <v>0.66532394163700004</v>
      </c>
      <c r="F14" s="57">
        <v>0.35589304969399999</v>
      </c>
      <c r="G14" s="57">
        <v>0.35589304969399999</v>
      </c>
      <c r="H14" s="58">
        <v>0.80500000000000005</v>
      </c>
      <c r="I14" s="58">
        <v>0.37290789473684222</v>
      </c>
      <c r="J14" s="58">
        <v>0.41919078947368421</v>
      </c>
      <c r="K14" s="58">
        <v>0.42712499999999998</v>
      </c>
      <c r="L14" s="58">
        <v>0.21692277128199999</v>
      </c>
      <c r="M14" s="58">
        <v>0.19678257367150001</v>
      </c>
      <c r="N14" s="58">
        <v>0.17114772013749999</v>
      </c>
      <c r="O14" s="58">
        <v>0.2187453798015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0.32171782153696477</v>
      </c>
      <c r="D15" s="55">
        <f t="shared" si="0"/>
        <v>0.3076439933900918</v>
      </c>
      <c r="E15" s="55">
        <f t="shared" si="0"/>
        <v>0.3076439933900918</v>
      </c>
      <c r="F15" s="55">
        <f t="shared" si="0"/>
        <v>0.16456398481354706</v>
      </c>
      <c r="G15" s="55">
        <f t="shared" si="0"/>
        <v>0.16456398481354706</v>
      </c>
      <c r="H15" s="55">
        <f t="shared" si="0"/>
        <v>0.37222982547371386</v>
      </c>
      <c r="I15" s="55">
        <f t="shared" si="0"/>
        <v>0.17243160319958364</v>
      </c>
      <c r="J15" s="55">
        <f t="shared" si="0"/>
        <v>0.19383268870307802</v>
      </c>
      <c r="K15" s="55">
        <f t="shared" si="0"/>
        <v>0.19750144621796276</v>
      </c>
      <c r="L15" s="55">
        <f t="shared" si="0"/>
        <v>0.10030450347276175</v>
      </c>
      <c r="M15" s="55">
        <f t="shared" si="0"/>
        <v>9.099173050187663E-2</v>
      </c>
      <c r="N15" s="55">
        <f t="shared" si="0"/>
        <v>7.9138243474541167E-2</v>
      </c>
      <c r="O15" s="55">
        <f t="shared" si="0"/>
        <v>0.10114727272881192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Vk+/CK52GWM3G7UAKQaqwUOAfMsO2Tg5gV/3zXiAcaULuoCd/yVEi62LHsx4+dIZxPtnzlvEeP+Sfg7OBwVLow==" saltValue="VkwY6CDdNohbgMrLYfP2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5">
      <c r="B5" s="98" t="s">
        <v>132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97/iPoQcharRL6+Eoo4X4CDG9ucmWlmtPK1U4CdCgPdxK1LBfewNSLwDMmZiej5inBLEQV+1AYW79KyOPIsrRw==" saltValue="VO/XaMyUvMdeBPvq05qPe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JlJ2mbCe2OiteTtLQGhrFoA2o6+buTXrX9BfrG9YBrzZcNktl3JIBJ5nxlzq5ne9g563IC8gWVNa6MD9Il094Q==" saltValue="1KWXjvEWSfZYDj7J4JsF8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tRRnCGuTYIWla1kWeKuiw9v5CJqMkTkalY5tjN24F+TwEb/ycU6JxtCsR7lxFhCNEVCmzW1NnpeVhNqsJmAF8w==" saltValue="CqdYiRbkiaMLmUo4S/259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3t+9lj+Mmpmxx9mFcBcqXYzHn8pDpxMAWRhIzs126NCEI3vS941vhSM9cjhAvoaV9DNMzG2aScCpa0h1OY5pDA==" saltValue="Mdppd0xn4YM8TwJg1D1Z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Niac9Qmpjl0xXZpmaHr9MSAnixfY3o/IAFzqSmaxU28Cu5ypxvA6qzkf99eItBEJ/A22o6AqS4fsnTT6xv3MA==" saltValue="vH4r+J6F5iumf2gOsziE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2022-02-01T03:57:54Z</dcterms:modified>
</cp:coreProperties>
</file>