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8AF32AFF-F96D-8B4B-827D-A0F8ADF8096C}" xr6:coauthVersionLast="33" xr6:coauthVersionMax="33" xr10:uidLastSave="{00000000-0000-0000-0000-000000000000}"/>
  <bookViews>
    <workbookView xWindow="12800" yWindow="460" windowWidth="128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<sst xmlns="http://schemas.openxmlformats.org/spreadsheetml/2006/main" count="376" uniqueCount="210">
  <si>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</si>
  <si>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</si>
  <si>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</si>
  <si>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</si>
  <si>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</si>
  <si>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</si>
  <si>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</si>
  <si>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</si>
  <si>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</si>
  <si>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</si>
  <si>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</si>
  <si>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</si>
  <si>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</si>
  <si>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</si>
  <si>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</si>
  <si>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</si>
  <si>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</si>
  <si>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</si>
  <si>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</si>
  <si>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</si>
  <si>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</si>
  <si>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</si>
  <si>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</si>
  <si>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</si>
  <si>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</si>
  <si>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</si>
  <si>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</si>
  <si>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</si>
  <si>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</si>
  <si>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</si>
  <si>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</si>
  <si>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</si>
  <si>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</si>
  <si>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</si>
  <si>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</si>
  <si>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</si>
  <si>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</si>
  <si>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</si>
  <si>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</si>
  <si>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</si>
  <si>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</si>
  <si>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</si>
  <si>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</si>
  <si>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</si>
  <si>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</si>
  <si>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</si>
  <si>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</si>
  <si>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</si>
  <si>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</si>
  <si>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</si>
  <si>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</si>
  <si>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</si>
  <si>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</si>
  <si>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</si>
  <si>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</si>
  <si>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</si>
  <si>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</si>
  <si>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</si>
  <si>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</si>
  <si>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</si>
  <si>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</si>
  <si>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</si>
  <si>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</si>
  <si>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</si>
  <si>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</si>
  <si>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</si>
  <si>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</si>
  <si>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</si>
  <si>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</si>
  <si>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</si>
  <si>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</si>
  <si>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</si>
  <si>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</si>
  <si>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</si>
  <si>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</si>
  <si>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</si>
  <si>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</si>
  <si>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</si>
  <si>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</si>
  <si>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</si>
  <si>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</si>
  <si>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</si>
  <si>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</si>
  <si>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</si>
  <si>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</si>
  <si>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</si>
  <si>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</si>
  <si>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</si>
  <si>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</si>
  <si>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</si>
  <si>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</si>
  <si>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</si>
  <si>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</si>
  <si>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</si>
  <si>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</si>
  <si>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</si>
  <si>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</si>
  <si>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</si>
  <si>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</si>
  <si>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</si>
  <si>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</si>
  <si>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</si>
  <si>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</si>
  <si>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</si>
  <si>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</si>
  <si>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</si>
  <si>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</si>
  <si>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</si>
  <si>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</si>
  <si>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</si>
  <si>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</si>
  <si>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</si>
  <si>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</si>
  <si>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</si>
  <si>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</si>
  <si>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</si>
  <si>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</si>
  <si>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</si>
  <si>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</si>
  <si>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</si>
  <si>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</si>
  <si>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</si>
  <si>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</si>
  <si>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</si>
  <si>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</si>
  <si>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</si>
  <si>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</si>
  <si>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</si>
  <si>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</si>
  <si>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</si>
  <si>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</si>
  <si>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</si>
  <si>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</si>
  <si>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</si>
  <si>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</si>
  <si>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</si>
  <si>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</si>
  <si>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</si>
  <si>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</si>
  <si>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</si>
  <si>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</si>
  <si>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</si>
  <si>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</si>
  <si>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</si>
  <si>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</si>
  <si>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</si>
  <si>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</si>
  <si>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</si>
  <si>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</si>
  <si>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</si>
  <si>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</si>
  <si>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</si>
  <si>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</si>
  <si>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</si>
  <si>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</si>
  <si>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</si>
  <si>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</si>
  <si>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</si>
  <si>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</si>
  <si>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</si>
  <si>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</si>
  <si>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</si>
  <si>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</si>
  <si>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</si>
  <si>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</si>
  <si>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</si>
  <si>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</si>
  <si>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</si>
  <si>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</si>
  <si>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</si>
  <si>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</si>
  <si>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</si>
  <si>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</si>
  <si>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</si>
  <si>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</si>
  <si>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</si>
  <si>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</si>
  <si>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</si>
  <si>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</si>
  <si>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</si>
  <si>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</si>
  <si>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</si>
  <si>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</si>
  <si>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</si>
  <si>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</si>
  <si>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</si>
  <si>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</si>
  <si>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</si>
  <si>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</si>
  <si>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</si>
  <si>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</si>
  <si>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</si>
  <si>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</si>
  <si>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</si>
  <si>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</si>
  <si>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</si>
  <si>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</si>
  <si>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</si>
  <si>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</si>
  <si>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</si>
  <si>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</si>
  <si>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</si>
  <si>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</si>
  <si>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</si>
  <si>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</si>
  <si>
    <t>Constant (default)</t>
  </si>
  <si>
    <t>Increasing</t>
  </si>
  <si>
    <t>Decreasing</t>
  </si>
  <si>
    <t>Mixed</t>
  </si>
  <si>
    <t>Marginal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</si>
</sst>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4">
        <v>2017</v>
      </c>
    </row>
    <row r="4" spans="1:3" ht="16" customHeight="1" x14ac:dyDescent="0.15">
      <c r="A4" s="1"/>
      <c r="B4" s="12" t="s">
        <v>197</v>
      </c>
      <c r="C4" s="95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81" customWidth="1"/>
    <col min="2" max="16384" width="10.83203125" style="81"/>
  </cols>
  <sheetData>
    <row r="1" spans="1:5" ht="40" x14ac:dyDescent="0.2">
      <c r="A1" s="86" t="s">
        <v>199</v>
      </c>
      <c r="B1" s="85" t="s">
        <v>180</v>
      </c>
      <c r="C1" s="85" t="s">
        <v>179</v>
      </c>
      <c r="D1" s="85" t="s">
        <v>178</v>
      </c>
      <c r="E1" s="85" t="s">
        <v>177</v>
      </c>
    </row>
    <row r="2" spans="1:5" x14ac:dyDescent="0.2">
      <c r="A2" s="84" t="s">
        <v>165</v>
      </c>
      <c r="B2" s="83" t="s">
        <v>32</v>
      </c>
      <c r="C2" s="76"/>
      <c r="D2" s="76"/>
      <c r="E2" s="76"/>
    </row>
    <row r="3" spans="1:5" x14ac:dyDescent="0.2">
      <c r="A3" s="83"/>
      <c r="B3" s="83" t="s">
        <v>1</v>
      </c>
      <c r="C3" s="76"/>
      <c r="D3" s="76"/>
      <c r="E3" s="76"/>
    </row>
    <row r="4" spans="1:5" x14ac:dyDescent="0.2">
      <c r="A4" s="83"/>
      <c r="B4" s="83" t="s">
        <v>2</v>
      </c>
      <c r="C4" s="76"/>
      <c r="D4" s="76"/>
      <c r="E4" s="76"/>
    </row>
    <row r="5" spans="1:5" x14ac:dyDescent="0.2">
      <c r="A5" s="83"/>
      <c r="B5" s="83" t="s">
        <v>3</v>
      </c>
      <c r="C5" s="76"/>
      <c r="D5" s="76"/>
      <c r="E5" s="76"/>
    </row>
    <row r="6" spans="1:5" x14ac:dyDescent="0.2">
      <c r="A6" s="83"/>
      <c r="B6" s="83" t="s">
        <v>4</v>
      </c>
      <c r="C6" s="76"/>
      <c r="D6" s="76"/>
      <c r="E6" s="76"/>
    </row>
    <row r="9" spans="1:5" x14ac:dyDescent="0.2">
      <c r="C9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opLeftCell="A3"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9" t="s">
        <v>37</v>
      </c>
      <c r="B23" s="91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1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1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1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1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136D-8EBE-E34F-8C06-B810409B5736}">
  <dimension ref="A1:A4"/>
  <sheetViews>
    <sheetView workbookViewId="0"/>
  </sheetViews>
  <sheetFormatPr baseColWidth="10" defaultRowHeight="13" x14ac:dyDescent="0.15"/>
  <sheetData>
    <row r="1" spans="1:1" x14ac:dyDescent="0.15">
      <c r="A1" s="15" t="s">
        <v>205</v>
      </c>
    </row>
    <row r="2" spans="1:1" x14ac:dyDescent="0.15">
      <c r="A2" s="15" t="s">
        <v>206</v>
      </c>
    </row>
    <row r="3" spans="1:1" x14ac:dyDescent="0.15">
      <c r="A3" s="15" t="s">
        <v>207</v>
      </c>
    </row>
    <row r="4" spans="1:1" x14ac:dyDescent="0.15">
      <c r="A4" s="15" t="s">
        <v>208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87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7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7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7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7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88"/>
    </row>
    <row r="10" spans="1:5" x14ac:dyDescent="0.15">
      <c r="A10" s="66"/>
      <c r="B10" s="65" t="s">
        <v>1</v>
      </c>
      <c r="C10" s="68"/>
      <c r="D10" s="68"/>
      <c r="E10" s="87"/>
    </row>
    <row r="11" spans="1:5" x14ac:dyDescent="0.15">
      <c r="A11" s="66"/>
      <c r="B11" s="65" t="s">
        <v>2</v>
      </c>
      <c r="C11" s="68"/>
      <c r="D11" s="68"/>
      <c r="E11" s="87"/>
    </row>
    <row r="12" spans="1:5" x14ac:dyDescent="0.15">
      <c r="A12" s="66"/>
      <c r="B12" s="65" t="s">
        <v>3</v>
      </c>
      <c r="C12" s="68"/>
      <c r="D12" s="68"/>
      <c r="E12" s="87"/>
    </row>
    <row r="13" spans="1:5" x14ac:dyDescent="0.15">
      <c r="A13" s="66"/>
      <c r="B13" s="65" t="s">
        <v>4</v>
      </c>
      <c r="C13" s="68"/>
      <c r="D13" s="68"/>
      <c r="E13" s="87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88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7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7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7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7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2" t="s">
        <v>165</v>
      </c>
      <c r="B1" s="73" t="s">
        <v>184</v>
      </c>
      <c r="C1" s="93" t="s">
        <v>185</v>
      </c>
      <c r="D1" s="93" t="s">
        <v>189</v>
      </c>
    </row>
    <row r="2" spans="1:4" x14ac:dyDescent="0.15">
      <c r="A2" s="93" t="s">
        <v>69</v>
      </c>
      <c r="B2" s="65" t="s">
        <v>67</v>
      </c>
      <c r="C2" s="65" t="s">
        <v>186</v>
      </c>
      <c r="D2" s="68"/>
    </row>
    <row r="3" spans="1:4" x14ac:dyDescent="0.15">
      <c r="A3" s="93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8"/>
  <sheetViews>
    <sheetView zoomScale="106" workbookViewId="0">
      <selection activeCell="E1" sqref="E1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80" t="s">
        <v>69</v>
      </c>
      <c r="B1" s="96" t="str">
        <f>"Baseline ("&amp;start_year&amp;") coverage"</f>
        <v>Baseline (2017) coverage</v>
      </c>
      <c r="C1" s="79" t="s">
        <v>202</v>
      </c>
      <c r="D1" s="78" t="s">
        <v>203</v>
      </c>
      <c r="E1" s="79" t="s">
        <v>209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205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205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205</v>
      </c>
    </row>
    <row r="5" spans="1:5" ht="15.75" customHeight="1" x14ac:dyDescent="0.15">
      <c r="A5" s="74" t="s">
        <v>201</v>
      </c>
      <c r="B5" s="75">
        <v>0</v>
      </c>
      <c r="C5" s="75">
        <v>0.95</v>
      </c>
      <c r="D5" s="77">
        <f>SUM('Programs family planning'!E2:E10)</f>
        <v>0.82100000000000006</v>
      </c>
      <c r="E5" s="76" t="s">
        <v>205</v>
      </c>
    </row>
    <row r="6" spans="1:5" ht="15.75" customHeight="1" x14ac:dyDescent="0.15">
      <c r="A6" s="74" t="s">
        <v>63</v>
      </c>
      <c r="B6" s="75">
        <v>0</v>
      </c>
      <c r="C6" s="75">
        <v>0.95</v>
      </c>
      <c r="D6" s="76">
        <v>1</v>
      </c>
      <c r="E6" s="76" t="s">
        <v>205</v>
      </c>
    </row>
    <row r="7" spans="1:5" ht="15.75" customHeight="1" x14ac:dyDescent="0.15">
      <c r="A7" s="74" t="s">
        <v>64</v>
      </c>
      <c r="B7" s="75">
        <v>0</v>
      </c>
      <c r="C7" s="75">
        <v>0.95</v>
      </c>
      <c r="D7" s="76">
        <v>0.75</v>
      </c>
      <c r="E7" s="76" t="s">
        <v>205</v>
      </c>
    </row>
    <row r="8" spans="1:5" ht="15.75" customHeight="1" x14ac:dyDescent="0.15">
      <c r="A8" s="74" t="s">
        <v>62</v>
      </c>
      <c r="B8" s="75">
        <v>0</v>
      </c>
      <c r="C8" s="75">
        <v>0.95</v>
      </c>
      <c r="D8" s="76">
        <v>0.19</v>
      </c>
      <c r="E8" s="76" t="s">
        <v>205</v>
      </c>
    </row>
    <row r="9" spans="1:5" ht="15.75" customHeight="1" x14ac:dyDescent="0.15">
      <c r="A9" s="91" t="s">
        <v>191</v>
      </c>
      <c r="B9" s="75">
        <v>0</v>
      </c>
      <c r="C9" s="75">
        <v>0.95</v>
      </c>
      <c r="D9" s="76">
        <v>0.73</v>
      </c>
      <c r="E9" s="76" t="s">
        <v>205</v>
      </c>
    </row>
    <row r="10" spans="1:5" ht="15.75" customHeight="1" x14ac:dyDescent="0.15">
      <c r="A10" s="91" t="s">
        <v>192</v>
      </c>
      <c r="B10" s="75">
        <v>0</v>
      </c>
      <c r="C10" s="75">
        <v>0.95</v>
      </c>
      <c r="D10" s="76">
        <v>1.78</v>
      </c>
      <c r="E10" s="76" t="s">
        <v>205</v>
      </c>
    </row>
    <row r="11" spans="1:5" ht="15.75" customHeight="1" x14ac:dyDescent="0.15">
      <c r="A11" s="91" t="s">
        <v>193</v>
      </c>
      <c r="B11" s="75">
        <v>0</v>
      </c>
      <c r="C11" s="75">
        <v>0.95</v>
      </c>
      <c r="D11" s="76">
        <v>0.24</v>
      </c>
      <c r="E11" s="76" t="s">
        <v>205</v>
      </c>
    </row>
    <row r="12" spans="1:5" ht="15.75" customHeight="1" x14ac:dyDescent="0.15">
      <c r="A12" s="91" t="s">
        <v>194</v>
      </c>
      <c r="B12" s="75">
        <v>0</v>
      </c>
      <c r="C12" s="75">
        <v>0.95</v>
      </c>
      <c r="D12" s="76">
        <v>0.55000000000000004</v>
      </c>
      <c r="E12" s="76" t="s">
        <v>205</v>
      </c>
    </row>
    <row r="13" spans="1:5" ht="15.75" customHeight="1" x14ac:dyDescent="0.15">
      <c r="A13" s="14" t="s">
        <v>190</v>
      </c>
      <c r="B13" s="75">
        <v>0</v>
      </c>
      <c r="C13" s="75">
        <v>0.95</v>
      </c>
      <c r="D13" s="76">
        <v>0.73</v>
      </c>
      <c r="E13" s="76" t="s">
        <v>205</v>
      </c>
    </row>
    <row r="14" spans="1:5" ht="15.75" customHeight="1" x14ac:dyDescent="0.15">
      <c r="A14" s="14" t="s">
        <v>195</v>
      </c>
      <c r="B14" s="75">
        <v>0</v>
      </c>
      <c r="C14" s="75">
        <v>0.95</v>
      </c>
      <c r="D14" s="76">
        <v>1.78</v>
      </c>
      <c r="E14" s="76" t="s">
        <v>205</v>
      </c>
    </row>
    <row r="15" spans="1:5" ht="15.75" customHeight="1" x14ac:dyDescent="0.15">
      <c r="A15" s="74" t="s">
        <v>57</v>
      </c>
      <c r="B15" s="75">
        <v>0</v>
      </c>
      <c r="C15" s="75">
        <v>0.95</v>
      </c>
      <c r="D15" s="76">
        <v>2.06</v>
      </c>
      <c r="E15" s="76" t="s">
        <v>205</v>
      </c>
    </row>
    <row r="16" spans="1:5" ht="15.75" customHeight="1" x14ac:dyDescent="0.15">
      <c r="A16" s="74" t="s">
        <v>47</v>
      </c>
      <c r="B16" s="75">
        <v>0</v>
      </c>
      <c r="C16" s="75">
        <v>0.95</v>
      </c>
      <c r="D16" s="76">
        <v>0.25</v>
      </c>
      <c r="E16" s="76" t="s">
        <v>205</v>
      </c>
    </row>
    <row r="17" spans="1:5" ht="15.75" customHeight="1" x14ac:dyDescent="0.15">
      <c r="A17" s="74" t="s">
        <v>176</v>
      </c>
      <c r="B17" s="75">
        <v>0</v>
      </c>
      <c r="C17" s="75">
        <v>0.95</v>
      </c>
      <c r="D17" s="90">
        <f>SUMPRODUCT(('IYCF cost'!$C$2:$E$6)*('IYCF packages'!$C$2:$E$6&lt;&gt;""))</f>
        <v>0</v>
      </c>
      <c r="E17" s="76" t="s">
        <v>205</v>
      </c>
    </row>
    <row r="18" spans="1:5" ht="15.75" customHeight="1" x14ac:dyDescent="0.15">
      <c r="A18" s="74" t="s">
        <v>175</v>
      </c>
      <c r="B18" s="75">
        <v>0</v>
      </c>
      <c r="C18" s="75">
        <v>0.95</v>
      </c>
      <c r="D18" s="90">
        <f>SUMPRODUCT(('IYCF cost'!$C$2:$E$6)*('IYCF packages'!$C$9:$E$13&lt;&gt;""))</f>
        <v>0</v>
      </c>
      <c r="E18" s="76" t="s">
        <v>205</v>
      </c>
    </row>
    <row r="19" spans="1:5" ht="15.75" customHeight="1" x14ac:dyDescent="0.15">
      <c r="A19" s="74" t="s">
        <v>174</v>
      </c>
      <c r="B19" s="75">
        <v>0</v>
      </c>
      <c r="C19" s="75">
        <v>0.95</v>
      </c>
      <c r="D19" s="90">
        <f>SUMPRODUCT(('IYCF cost'!$C$2:$E$6)*('IYCF packages'!$C$16:$E$20&lt;&gt;""))</f>
        <v>0</v>
      </c>
      <c r="E19" s="76" t="s">
        <v>205</v>
      </c>
    </row>
    <row r="20" spans="1:5" ht="15.75" customHeight="1" x14ac:dyDescent="0.15">
      <c r="A20" s="74" t="s">
        <v>200</v>
      </c>
      <c r="B20" s="75">
        <v>0</v>
      </c>
      <c r="C20" s="75">
        <v>0.95</v>
      </c>
      <c r="D20" s="76">
        <v>8.84</v>
      </c>
      <c r="E20" s="76" t="s">
        <v>205</v>
      </c>
    </row>
    <row r="21" spans="1:5" ht="15.75" customHeight="1" x14ac:dyDescent="0.15">
      <c r="A21" s="74" t="s">
        <v>137</v>
      </c>
      <c r="B21" s="75">
        <v>0</v>
      </c>
      <c r="C21" s="75">
        <v>0.95</v>
      </c>
      <c r="D21" s="76">
        <v>50</v>
      </c>
      <c r="E21" s="76" t="s">
        <v>205</v>
      </c>
    </row>
    <row r="22" spans="1:5" ht="15.75" customHeight="1" x14ac:dyDescent="0.15">
      <c r="A22" s="74" t="s">
        <v>34</v>
      </c>
      <c r="B22" s="75">
        <v>0</v>
      </c>
      <c r="C22" s="75">
        <v>0.95</v>
      </c>
      <c r="D22" s="76">
        <v>2.61</v>
      </c>
      <c r="E22" s="76" t="s">
        <v>205</v>
      </c>
    </row>
    <row r="23" spans="1:5" ht="15.75" customHeight="1" x14ac:dyDescent="0.15">
      <c r="A23" s="74" t="s">
        <v>88</v>
      </c>
      <c r="B23" s="75">
        <v>0</v>
      </c>
      <c r="C23" s="75">
        <v>0.95</v>
      </c>
      <c r="D23" s="76">
        <v>1</v>
      </c>
      <c r="E23" s="76" t="s">
        <v>205</v>
      </c>
    </row>
    <row r="24" spans="1:5" ht="15.75" customHeight="1" x14ac:dyDescent="0.15">
      <c r="A24" s="74" t="s">
        <v>87</v>
      </c>
      <c r="B24" s="75">
        <v>0</v>
      </c>
      <c r="C24" s="75">
        <v>0.95</v>
      </c>
      <c r="D24" s="76">
        <v>1</v>
      </c>
      <c r="E24" s="76" t="s">
        <v>205</v>
      </c>
    </row>
    <row r="25" spans="1:5" ht="15.75" customHeight="1" x14ac:dyDescent="0.15">
      <c r="A25" s="74" t="s">
        <v>138</v>
      </c>
      <c r="B25" s="75">
        <v>0</v>
      </c>
      <c r="C25" s="75">
        <v>0.95</v>
      </c>
      <c r="D25" s="76">
        <v>1</v>
      </c>
      <c r="E25" s="76" t="s">
        <v>205</v>
      </c>
    </row>
    <row r="26" spans="1:5" ht="15.75" customHeight="1" x14ac:dyDescent="0.15">
      <c r="A26" s="74" t="s">
        <v>59</v>
      </c>
      <c r="B26" s="75">
        <v>0</v>
      </c>
      <c r="C26" s="75">
        <v>0.95</v>
      </c>
      <c r="D26" s="76">
        <v>2.99</v>
      </c>
      <c r="E26" s="76" t="s">
        <v>205</v>
      </c>
    </row>
    <row r="27" spans="1:5" ht="15.75" customHeight="1" x14ac:dyDescent="0.15">
      <c r="A27" s="74" t="s">
        <v>84</v>
      </c>
      <c r="B27" s="75">
        <v>0</v>
      </c>
      <c r="C27" s="75">
        <v>0.95</v>
      </c>
      <c r="D27" s="76">
        <v>1</v>
      </c>
      <c r="E27" s="76" t="s">
        <v>205</v>
      </c>
    </row>
    <row r="28" spans="1:5" ht="15.75" customHeight="1" x14ac:dyDescent="0.15">
      <c r="A28" s="74" t="s">
        <v>58</v>
      </c>
      <c r="B28" s="75">
        <v>0</v>
      </c>
      <c r="C28" s="75">
        <v>0.95</v>
      </c>
      <c r="D28" s="76">
        <v>48</v>
      </c>
      <c r="E28" s="76" t="s">
        <v>205</v>
      </c>
    </row>
    <row r="29" spans="1:5" ht="15.75" customHeight="1" x14ac:dyDescent="0.15">
      <c r="A29" s="74" t="s">
        <v>67</v>
      </c>
      <c r="B29" s="75">
        <v>0</v>
      </c>
      <c r="C29" s="75">
        <v>0.95</v>
      </c>
      <c r="D29" s="77">
        <f>90*AVERAGE('Incidence of conditions'!B4:F4) + 40*AVERAGE('Incidence of conditions'!B3:F3)*IF(ISBLANK(manage_mam), 0, 1)</f>
        <v>0</v>
      </c>
      <c r="E29" s="76" t="s">
        <v>205</v>
      </c>
    </row>
    <row r="30" spans="1:5" ht="15.75" customHeight="1" x14ac:dyDescent="0.15">
      <c r="A30" s="74" t="s">
        <v>28</v>
      </c>
      <c r="B30" s="75">
        <v>0</v>
      </c>
      <c r="C30" s="75">
        <v>0.95</v>
      </c>
      <c r="D30" s="76">
        <v>0.35</v>
      </c>
      <c r="E30" s="76" t="s">
        <v>205</v>
      </c>
    </row>
    <row r="31" spans="1:5" ht="15.75" customHeight="1" x14ac:dyDescent="0.15">
      <c r="A31" s="74" t="s">
        <v>83</v>
      </c>
      <c r="B31" s="75">
        <v>0</v>
      </c>
      <c r="C31" s="75">
        <v>0.95</v>
      </c>
      <c r="D31" s="76">
        <v>1</v>
      </c>
      <c r="E31" s="76" t="s">
        <v>205</v>
      </c>
    </row>
    <row r="32" spans="1:5" ht="15.75" customHeight="1" x14ac:dyDescent="0.15">
      <c r="A32" s="74" t="s">
        <v>82</v>
      </c>
      <c r="B32" s="75">
        <v>0</v>
      </c>
      <c r="C32" s="75">
        <v>0.95</v>
      </c>
      <c r="D32" s="76">
        <v>2.8</v>
      </c>
      <c r="E32" s="76" t="s">
        <v>205</v>
      </c>
    </row>
    <row r="33" spans="1:6" ht="15.75" customHeight="1" x14ac:dyDescent="0.15">
      <c r="A33" s="74" t="s">
        <v>81</v>
      </c>
      <c r="B33" s="75">
        <v>0</v>
      </c>
      <c r="C33" s="75">
        <v>0.95</v>
      </c>
      <c r="D33" s="76">
        <v>50.26</v>
      </c>
      <c r="E33" s="76" t="s">
        <v>205</v>
      </c>
    </row>
    <row r="34" spans="1:6" ht="15.75" customHeight="1" x14ac:dyDescent="0.15">
      <c r="A34" s="74" t="s">
        <v>79</v>
      </c>
      <c r="B34" s="75">
        <v>0</v>
      </c>
      <c r="C34" s="75">
        <v>0.95</v>
      </c>
      <c r="D34" s="76">
        <v>36.1</v>
      </c>
      <c r="E34" s="76" t="s">
        <v>205</v>
      </c>
    </row>
    <row r="35" spans="1:6" s="54" customFormat="1" ht="15.75" customHeight="1" x14ac:dyDescent="0.15">
      <c r="A35" s="74" t="s">
        <v>80</v>
      </c>
      <c r="B35" s="75">
        <v>0</v>
      </c>
      <c r="C35" s="75">
        <v>0.95</v>
      </c>
      <c r="D35" s="76">
        <v>231.85</v>
      </c>
      <c r="E35" s="76" t="s">
        <v>205</v>
      </c>
      <c r="F35" s="53"/>
    </row>
    <row r="36" spans="1:6" ht="15.75" customHeight="1" x14ac:dyDescent="0.15">
      <c r="A36" s="74" t="s">
        <v>85</v>
      </c>
      <c r="B36" s="75">
        <v>0</v>
      </c>
      <c r="C36" s="75">
        <v>0.95</v>
      </c>
      <c r="D36" s="76">
        <v>1.5</v>
      </c>
      <c r="E36" s="76" t="s">
        <v>205</v>
      </c>
    </row>
    <row r="37" spans="1:6" ht="15.75" customHeight="1" x14ac:dyDescent="0.15">
      <c r="A37" s="74" t="s">
        <v>60</v>
      </c>
      <c r="B37" s="75">
        <v>0</v>
      </c>
      <c r="C37" s="75">
        <v>0.95</v>
      </c>
      <c r="D37" s="76">
        <v>1</v>
      </c>
      <c r="E37" s="76" t="s">
        <v>205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C59A25-9C70-754A-8B30-4969E44A372B}">
          <x14:formula1>
            <xm:f>'Cost curve options'!$A$1:$A$4</xm:f>
          </x14:formula1>
          <xm:sqref>E2:E37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2018-10-17T03:19:59Z</dcterms:modified>
</cp:coreProperties>
</file>