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C7961CB-D7EE-429C-BC11-C6CF897FE6D4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<sst xmlns="http://schemas.openxmlformats.org/spreadsheetml/2006/main" count="1107" uniqueCount="272">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</sst>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0.11961649960000001</v>
      </c>
      <c r="C3" s="26">
        <f>frac_mam_1_5months * 2.6</f>
        <v>0.11961649960000001</v>
      </c>
      <c r="D3" s="26">
        <f>frac_mam_6_11months * 2.6</f>
        <v>5.6418598599999994E-2</v>
      </c>
      <c r="E3" s="26">
        <f>frac_mam_12_23months * 2.6</f>
        <v>2.7398003100000002E-2</v>
      </c>
      <c r="F3" s="26">
        <f>frac_mam_24_59months * 2.6</f>
        <v>7.9660058399999997E-2</v>
      </c>
    </row>
    <row r="4" spans="1:6" ht="15.75" customHeight="1" x14ac:dyDescent="0.25">
      <c r="A4" s="3" t="s">
        <v>66</v>
      </c>
      <c r="B4" s="26">
        <f>frac_sam_1month * 2.6</f>
        <v>4.4200254799999998E-2</v>
      </c>
      <c r="C4" s="26">
        <f>frac_sam_1_5months * 2.6</f>
        <v>4.4200254799999998E-2</v>
      </c>
      <c r="D4" s="26">
        <f>frac_sam_6_11months * 2.6</f>
        <v>3.6752617200000004E-2</v>
      </c>
      <c r="E4" s="26">
        <f>frac_sam_12_23months * 2.6</f>
        <v>1.4322023300000002E-2</v>
      </c>
      <c r="F4" s="26">
        <f>frac_sam_24_59months * 2.6</f>
        <v>5.7802450333333331E-2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6.1237299751346161E-2</v>
      </c>
      <c r="D7" s="93">
        <f>diarrhoea_1_5mo/26</f>
        <v>5.321878747923077E-2</v>
      </c>
      <c r="E7" s="93">
        <f>diarrhoea_6_11mo/26</f>
        <v>5.321878747923077E-2</v>
      </c>
      <c r="F7" s="93">
        <f>diarrhoea_12_23mo/26</f>
        <v>4.5822260379230768E-2</v>
      </c>
      <c r="G7" s="93">
        <f>diarrhoea_24_59mo/26</f>
        <v>4.5822260379230768E-2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6.1237299751346161E-2</v>
      </c>
      <c r="D12" s="93">
        <f>diarrhoea_1_5mo/26</f>
        <v>5.321878747923077E-2</v>
      </c>
      <c r="E12" s="93">
        <f>diarrhoea_6_11mo/26</f>
        <v>5.321878747923077E-2</v>
      </c>
      <c r="F12" s="93">
        <f>diarrhoea_12_23mo/26</f>
        <v>4.5822260379230768E-2</v>
      </c>
      <c r="G12" s="93">
        <f>diarrhoea_24_59mo/26</f>
        <v>4.5822260379230768E-2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35276.817000000003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41115.458849362585</v>
      </c>
      <c r="I2" s="22">
        <f>G2-H2</f>
        <v>704884.54115063744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34395.648000000001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40088.448170966236</v>
      </c>
      <c r="I3" s="22">
        <f t="shared" ref="I3:I15" si="3">G3-H3</f>
        <v>702911.55182903376</v>
      </c>
    </row>
    <row r="4" spans="1:9" ht="15.75" customHeight="1" x14ac:dyDescent="0.25">
      <c r="A4" s="92">
        <f t="shared" si="2"/>
        <v>2022</v>
      </c>
      <c r="B4" s="74">
        <v>33502.475999999995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39047.447884250934</v>
      </c>
      <c r="I4" s="22">
        <f t="shared" si="3"/>
        <v>703952.5521157491</v>
      </c>
    </row>
    <row r="5" spans="1:9" ht="15.75" customHeight="1" x14ac:dyDescent="0.25">
      <c r="A5" s="92">
        <f t="shared" si="2"/>
        <v>2023</v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>
        <f t="shared" si="2"/>
        <v>2024</v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>
        <f t="shared" si="2"/>
        <v>2025</v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>
        <f t="shared" si="2"/>
        <v>2026</v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>
        <f t="shared" si="2"/>
        <v>2027</v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>
        <f t="shared" si="2"/>
        <v>2028</v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>
        <f t="shared" si="2"/>
        <v>2029</v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>
        <f t="shared" si="2"/>
        <v>2030</v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0.64898555854117645</v>
      </c>
      <c r="E2" s="77">
        <v>0.74972330295159395</v>
      </c>
      <c r="F2" s="77">
        <v>0.713797919527559</v>
      </c>
      <c r="G2" s="77">
        <v>0.7479455782360962</v>
      </c>
    </row>
    <row r="3" spans="1:15" ht="15.75" customHeight="1" x14ac:dyDescent="0.25">
      <c r="A3" s="5"/>
      <c r="B3" s="11" t="s">
        <v>118</v>
      </c>
      <c r="C3" s="77">
        <v>0.19708457145882352</v>
      </c>
      <c r="D3" s="77">
        <v>0.19708457145882352</v>
      </c>
      <c r="E3" s="77">
        <v>0.10840593704840613</v>
      </c>
      <c r="F3" s="77">
        <v>0.17495047047244092</v>
      </c>
      <c r="G3" s="77">
        <v>0.18098683109723718</v>
      </c>
    </row>
    <row r="4" spans="1:15" ht="15.75" customHeight="1" x14ac:dyDescent="0.25">
      <c r="A4" s="5"/>
      <c r="B4" s="11" t="s">
        <v>116</v>
      </c>
      <c r="C4" s="78">
        <v>0.11194899636363635</v>
      </c>
      <c r="D4" s="78">
        <v>0.11194899636363635</v>
      </c>
      <c r="E4" s="78">
        <v>3.2625331567944241E-2</v>
      </c>
      <c r="F4" s="78">
        <v>6.6850743228699536E-2</v>
      </c>
      <c r="G4" s="78">
        <v>4.9046647079812204E-2</v>
      </c>
    </row>
    <row r="5" spans="1:15" ht="15.75" customHeight="1" x14ac:dyDescent="0.25">
      <c r="A5" s="5"/>
      <c r="B5" s="11" t="s">
        <v>119</v>
      </c>
      <c r="C5" s="78">
        <v>4.1980873636363637E-2</v>
      </c>
      <c r="D5" s="78">
        <v>4.1980873636363637E-2</v>
      </c>
      <c r="E5" s="78">
        <v>0.10924542843205574</v>
      </c>
      <c r="F5" s="78">
        <v>4.4400866771300444E-2</v>
      </c>
      <c r="G5" s="78">
        <v>2.2020943586854459E-2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0.84359548450160782</v>
      </c>
      <c r="D8" s="77">
        <v>0.84359548450160782</v>
      </c>
      <c r="E8" s="77">
        <v>0.88406814300207692</v>
      </c>
      <c r="F8" s="77">
        <v>0.96407598072727274</v>
      </c>
      <c r="G8" s="77">
        <v>0.89223819291253936</v>
      </c>
    </row>
    <row r="9" spans="1:15" ht="15.75" customHeight="1" x14ac:dyDescent="0.25">
      <c r="B9" s="7" t="s">
        <v>121</v>
      </c>
      <c r="C9" s="77">
        <v>9.3398071498392299E-2</v>
      </c>
      <c r="D9" s="77">
        <v>9.3398071498392299E-2</v>
      </c>
      <c r="E9" s="77">
        <v>8.0096773997923171E-2</v>
      </c>
      <c r="F9" s="77">
        <v>1.9877855272727275E-2</v>
      </c>
      <c r="G9" s="77">
        <v>5.4891611420793809E-2</v>
      </c>
    </row>
    <row r="10" spans="1:15" ht="15.75" customHeight="1" x14ac:dyDescent="0.25">
      <c r="B10" s="7" t="s">
        <v>122</v>
      </c>
      <c r="C10" s="78">
        <v>4.6006346000000004E-2</v>
      </c>
      <c r="D10" s="78">
        <v>4.6006346000000004E-2</v>
      </c>
      <c r="E10" s="78">
        <v>2.1699460999999996E-2</v>
      </c>
      <c r="F10" s="78">
        <v>1.05376935E-2</v>
      </c>
      <c r="G10" s="78">
        <v>3.0638484000000001E-2</v>
      </c>
    </row>
    <row r="11" spans="1:15" ht="15.75" customHeight="1" x14ac:dyDescent="0.25">
      <c r="B11" s="7" t="s">
        <v>123</v>
      </c>
      <c r="C11" s="78">
        <v>1.7000097999999998E-2</v>
      </c>
      <c r="D11" s="78">
        <v>1.7000097999999998E-2</v>
      </c>
      <c r="E11" s="78">
        <v>1.4135622E-2</v>
      </c>
      <c r="F11" s="78">
        <v>5.5084705000000003E-3</v>
      </c>
      <c r="G11" s="78">
        <v>2.2231711666666664E-2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0.14376119402985074</v>
      </c>
      <c r="J14" s="80">
        <v>0.11450746268656715</v>
      </c>
      <c r="K14" s="80">
        <v>9.2776119402985066E-2</v>
      </c>
      <c r="L14" s="80">
        <v>0.288539892312</v>
      </c>
      <c r="M14" s="80">
        <v>0.22194376754650003</v>
      </c>
      <c r="N14" s="80">
        <v>0.22037112745950002</v>
      </c>
      <c r="O14" s="80">
        <v>0.23050803873799999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7.9641370754555171E-2</v>
      </c>
      <c r="J15" s="77">
        <f t="shared" si="0"/>
        <v>6.3435277868453821E-2</v>
      </c>
      <c r="K15" s="77">
        <f t="shared" si="0"/>
        <v>5.1396466010207108E-2</v>
      </c>
      <c r="L15" s="77">
        <f t="shared" si="0"/>
        <v>0.15984642236852792</v>
      </c>
      <c r="M15" s="77">
        <f t="shared" si="0"/>
        <v>0.12295324894257188</v>
      </c>
      <c r="N15" s="77">
        <f t="shared" si="0"/>
        <v>0.12208203183090657</v>
      </c>
      <c r="O15" s="77">
        <f t="shared" si="0"/>
        <v>0.12769771633384286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0.44500000000000001</v>
      </c>
      <c r="D2" s="78">
        <v>0.44500000000000001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7.5999999999999998E-2</v>
      </c>
      <c r="D3" s="78">
        <v>0.16800000000000001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0.20699999999999999</v>
      </c>
      <c r="E4" s="78">
        <v>0.65200000000000002</v>
      </c>
      <c r="F4" s="78">
        <v>0.69900000000000007</v>
      </c>
      <c r="G4" s="78">
        <v>0</v>
      </c>
    </row>
    <row r="5" spans="1:7" x14ac:dyDescent="0.25">
      <c r="B5" s="43" t="s">
        <v>169</v>
      </c>
      <c r="C5" s="77">
        <f>1-SUM(C2:C4)</f>
        <v>0.27200000000000002</v>
      </c>
      <c r="D5" s="77">
        <f t="shared" ref="D5:G5" si="0">1-SUM(D2:D4)</f>
        <v>0.18000000000000005</v>
      </c>
      <c r="E5" s="77">
        <f t="shared" si="0"/>
        <v>0.34799999999999998</v>
      </c>
      <c r="F5" s="77">
        <f t="shared" si="0"/>
        <v>0.30099999999999993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0.11689999999999999</v>
      </c>
      <c r="D2" s="28">
        <v>0.11342000000000001</v>
      </c>
      <c r="E2" s="28">
        <v>0.11005000000000001</v>
      </c>
      <c r="F2" s="28">
        <v>0.10679</v>
      </c>
      <c r="G2" s="28">
        <v>0.10364000000000001</v>
      </c>
      <c r="H2" s="28">
        <v>0.10059</v>
      </c>
      <c r="I2" s="28">
        <v>9.7659999999999997E-2</v>
      </c>
      <c r="J2" s="28">
        <v>9.486E-2</v>
      </c>
      <c r="K2" s="28">
        <v>9.2170000000000002E-2</v>
      </c>
      <c r="L2">
        <v>8.9580000000000007E-2</v>
      </c>
      <c r="M2">
        <v>8.7059999999999998E-2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3.7269999999999998E-2</v>
      </c>
      <c r="D4" s="28">
        <v>3.7769999999999998E-2</v>
      </c>
      <c r="E4" s="28">
        <v>3.8290000000000005E-2</v>
      </c>
      <c r="F4" s="28">
        <v>3.8830000000000003E-2</v>
      </c>
      <c r="G4" s="28">
        <v>3.9379999999999998E-2</v>
      </c>
      <c r="H4" s="28">
        <v>3.9960000000000002E-2</v>
      </c>
      <c r="I4" s="28">
        <v>4.0529999999999997E-2</v>
      </c>
      <c r="J4" s="28">
        <v>4.1110000000000001E-2</v>
      </c>
      <c r="K4" s="28">
        <v>4.1689999999999998E-2</v>
      </c>
      <c r="L4">
        <v>4.2290000000000001E-2</v>
      </c>
      <c r="M4">
        <v>4.2910000000000004E-2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0.288539892312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0.44500000000000001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0.69900000000000007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>
        <v>7.718</v>
      </c>
      <c r="G13" s="28">
        <v>7.4909999999999997</v>
      </c>
      <c r="H13" s="28">
        <v>7.2089999999999996</v>
      </c>
      <c r="I13" s="28">
        <v>7.109</v>
      </c>
      <c r="J13" s="28">
        <v>7.0469999999999997</v>
      </c>
      <c r="K13" s="28">
        <v>6.6070000000000002</v>
      </c>
      <c r="L13">
        <v>6.4779999999999998</v>
      </c>
      <c r="M13">
        <v>6.3730000000000002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12.93675323593046</v>
      </c>
      <c r="E14" s="86" t="s">
        <v>201</v>
      </c>
    </row>
    <row r="15" spans="1:5" ht="15.75" customHeight="1" x14ac:dyDescent="0.25">
      <c r="A15" s="11" t="s">
        <v>206</v>
      </c>
      <c r="B15" s="85">
        <v>4.4999999999999998E-2</v>
      </c>
      <c r="C15" s="85">
        <v>0.95</v>
      </c>
      <c r="D15" s="86">
        <v>12.93675323593046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 x14ac:dyDescent="0.25">
      <c r="A18" s="53" t="s">
        <v>175</v>
      </c>
      <c r="B18" s="85">
        <v>0.502</v>
      </c>
      <c r="C18" s="85">
        <v>0.95</v>
      </c>
      <c r="D18" s="86">
        <v>8.3490838120479509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 x14ac:dyDescent="0.25">
      <c r="A25" s="53" t="s">
        <v>87</v>
      </c>
      <c r="B25" s="85">
        <v>0.71499999999999997</v>
      </c>
      <c r="C25" s="85">
        <v>0.95</v>
      </c>
      <c r="D25" s="86">
        <v>18.501259377169927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105.94206715591271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 x14ac:dyDescent="0.25">
      <c r="A32" s="53" t="s">
        <v>28</v>
      </c>
      <c r="B32" s="85">
        <v>0.28599999999999998</v>
      </c>
      <c r="C32" s="85">
        <v>0.95</v>
      </c>
      <c r="D32" s="86">
        <v>1.3739757746192243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0.89500000000000002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 x14ac:dyDescent="0.25">
      <c r="A39" s="53" t="s">
        <v>60</v>
      </c>
      <c r="B39" s="85">
        <v>3.7000000000000005E-2</v>
      </c>
      <c r="C39" s="85">
        <v>0.95</v>
      </c>
      <c r="D39" s="86">
        <v>1.3950979807336639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2020-06-17T05:06:52Z</dcterms:modified>
</cp:coreProperties>
</file>