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A62511E-427C-4439-ABAC-D0CFDEB42B25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<sst xmlns="http://schemas.openxmlformats.org/spreadsheetml/2006/main" count="1107" uniqueCount="272">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</sst>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0.35291416939999998</v>
      </c>
      <c r="C3" s="26">
        <f>frac_mam_1_5months * 2.6</f>
        <v>0.35291416939999998</v>
      </c>
      <c r="D3" s="26">
        <f>frac_mam_6_11months * 2.6</f>
        <v>0.36429625179999997</v>
      </c>
      <c r="E3" s="26">
        <f>frac_mam_12_23months * 2.6</f>
        <v>0.28240079399999996</v>
      </c>
      <c r="F3" s="26">
        <f>frac_mam_24_59months * 2.6</f>
        <v>0.26966041873333341</v>
      </c>
    </row>
    <row r="4" spans="1:6" ht="15.75" customHeight="1" x14ac:dyDescent="0.25">
      <c r="A4" s="3" t="s">
        <v>66</v>
      </c>
      <c r="B4" s="26">
        <f>frac_sam_1month * 2.6</f>
        <v>0.15467709660000001</v>
      </c>
      <c r="C4" s="26">
        <f>frac_sam_1_5months * 2.6</f>
        <v>0.15467709660000001</v>
      </c>
      <c r="D4" s="26">
        <f>frac_sam_6_11months * 2.6</f>
        <v>0.15811223220000001</v>
      </c>
      <c r="E4" s="26">
        <f>frac_sam_12_23months * 2.6</f>
        <v>9.164766000000002E-2</v>
      </c>
      <c r="F4" s="26">
        <f>frac_sam_24_59months * 2.6</f>
        <v>5.6012071266666658E-2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4.8383391935288463E-2</v>
      </c>
      <c r="D7" s="93">
        <f>diarrhoea_1_5mo/26</f>
        <v>4.7257319014615384E-2</v>
      </c>
      <c r="E7" s="93">
        <f>diarrhoea_6_11mo/26</f>
        <v>4.7257319014615384E-2</v>
      </c>
      <c r="F7" s="93">
        <f>diarrhoea_12_23mo/26</f>
        <v>2.9194397991115388E-2</v>
      </c>
      <c r="G7" s="93">
        <f>diarrhoea_24_59mo/26</f>
        <v>2.9194397991115388E-2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4.8383391935288463E-2</v>
      </c>
      <c r="D12" s="93">
        <f>diarrhoea_1_5mo/26</f>
        <v>4.7257319014615384E-2</v>
      </c>
      <c r="E12" s="93">
        <f>diarrhoea_6_11mo/26</f>
        <v>4.7257319014615384E-2</v>
      </c>
      <c r="F12" s="93">
        <f>diarrhoea_12_23mo/26</f>
        <v>2.9194397991115388E-2</v>
      </c>
      <c r="G12" s="93">
        <f>diarrhoea_24_59mo/26</f>
        <v>2.9194397991115388E-2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2988379.55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3524439.7937497492</v>
      </c>
      <c r="I2" s="22">
        <f>G2-H2</f>
        <v>44058560.20625025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2961256.2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3492451.0143860965</v>
      </c>
      <c r="I3" s="22">
        <f t="shared" ref="I3:I15" si="3">G3-H3</f>
        <v>44570548.985613905</v>
      </c>
    </row>
    <row r="4" spans="1:9" ht="15.75" customHeight="1" x14ac:dyDescent="0.25">
      <c r="A4" s="92">
        <f t="shared" si="2"/>
        <v>2022</v>
      </c>
      <c r="B4" s="74">
        <v>2933044.1364000002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3459178.22625728</v>
      </c>
      <c r="I4" s="22">
        <f t="shared" si="3"/>
        <v>45071821.77374272</v>
      </c>
    </row>
    <row r="5" spans="1:9" ht="15.75" customHeight="1" x14ac:dyDescent="0.25">
      <c r="A5" s="92">
        <f t="shared" si="2"/>
        <v>2023</v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>
        <f t="shared" si="2"/>
        <v>2024</v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>
        <f t="shared" si="2"/>
        <v>2025</v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>
        <f t="shared" si="2"/>
        <v>2026</v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>
        <f t="shared" si="2"/>
        <v>2027</v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>
        <f t="shared" si="2"/>
        <v>2028</v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>
        <f t="shared" si="2"/>
        <v>2029</v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>
        <f t="shared" si="2"/>
        <v>2030</v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0.61306088818604643</v>
      </c>
      <c r="E2" s="77">
        <v>0.50847165509950254</v>
      </c>
      <c r="F2" s="77">
        <v>0.26968016129449834</v>
      </c>
      <c r="G2" s="77">
        <v>0.24713583733333336</v>
      </c>
    </row>
    <row r="3" spans="1:15" ht="15.75" customHeight="1" x14ac:dyDescent="0.25">
      <c r="A3" s="5"/>
      <c r="B3" s="11" t="s">
        <v>118</v>
      </c>
      <c r="C3" s="77">
        <v>0.23186277181395351</v>
      </c>
      <c r="D3" s="77">
        <v>0.23186277181395351</v>
      </c>
      <c r="E3" s="77">
        <v>0.28688089490049751</v>
      </c>
      <c r="F3" s="77">
        <v>0.34304902870550164</v>
      </c>
      <c r="G3" s="77">
        <v>0.33818588266666666</v>
      </c>
    </row>
    <row r="4" spans="1:15" ht="15.75" customHeight="1" x14ac:dyDescent="0.25">
      <c r="A4" s="5"/>
      <c r="B4" s="11" t="s">
        <v>116</v>
      </c>
      <c r="C4" s="78">
        <v>0.11298419057142858</v>
      </c>
      <c r="D4" s="78">
        <v>0.11298419057142858</v>
      </c>
      <c r="E4" s="78">
        <v>0.15401302938144329</v>
      </c>
      <c r="F4" s="78">
        <v>0.25079436070221067</v>
      </c>
      <c r="G4" s="78">
        <v>0.28156755295253416</v>
      </c>
    </row>
    <row r="5" spans="1:15" ht="15.75" customHeight="1" x14ac:dyDescent="0.25">
      <c r="A5" s="5"/>
      <c r="B5" s="11" t="s">
        <v>119</v>
      </c>
      <c r="C5" s="78">
        <v>4.2092149428571431E-2</v>
      </c>
      <c r="D5" s="78">
        <v>4.2092149428571431E-2</v>
      </c>
      <c r="E5" s="78">
        <v>5.0634420618556698E-2</v>
      </c>
      <c r="F5" s="78">
        <v>0.13647644929778932</v>
      </c>
      <c r="G5" s="78">
        <v>0.13311072704746585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0.53718570382499997</v>
      </c>
      <c r="D8" s="77">
        <v>0.53718570382499997</v>
      </c>
      <c r="E8" s="77">
        <v>0.58096665121175028</v>
      </c>
      <c r="F8" s="77">
        <v>0.550228407370283</v>
      </c>
      <c r="G8" s="77">
        <v>0.50784983519999993</v>
      </c>
    </row>
    <row r="9" spans="1:15" ht="15.75" customHeight="1" x14ac:dyDescent="0.25">
      <c r="B9" s="7" t="s">
        <v>121</v>
      </c>
      <c r="C9" s="77">
        <v>0.26758688617499998</v>
      </c>
      <c r="D9" s="77">
        <v>0.26758688617499998</v>
      </c>
      <c r="E9" s="77">
        <v>0.21810700878824971</v>
      </c>
      <c r="F9" s="77">
        <v>0.30590680262971698</v>
      </c>
      <c r="G9" s="77">
        <v>0.36689151479999998</v>
      </c>
    </row>
    <row r="10" spans="1:15" ht="15.75" customHeight="1" x14ac:dyDescent="0.25">
      <c r="B10" s="7" t="s">
        <v>122</v>
      </c>
      <c r="C10" s="78">
        <v>0.13573621899999999</v>
      </c>
      <c r="D10" s="78">
        <v>0.13573621899999999</v>
      </c>
      <c r="E10" s="78">
        <v>0.14011394299999999</v>
      </c>
      <c r="F10" s="78">
        <v>0.10861568999999999</v>
      </c>
      <c r="G10" s="78">
        <v>0.10371554566666669</v>
      </c>
    </row>
    <row r="11" spans="1:15" ht="15.75" customHeight="1" x14ac:dyDescent="0.25">
      <c r="B11" s="7" t="s">
        <v>123</v>
      </c>
      <c r="C11" s="78">
        <v>5.9491190999999999E-2</v>
      </c>
      <c r="D11" s="78">
        <v>5.9491190999999999E-2</v>
      </c>
      <c r="E11" s="78">
        <v>6.0812397000000004E-2</v>
      </c>
      <c r="F11" s="78">
        <v>3.5249100000000005E-2</v>
      </c>
      <c r="G11" s="78">
        <v>2.154310433333333E-2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0.60899999999999999</v>
      </c>
      <c r="I14" s="80">
        <v>0.45700000000000002</v>
      </c>
      <c r="J14" s="80">
        <v>0.45700000000000002</v>
      </c>
      <c r="K14" s="80">
        <v>0.45700000000000002</v>
      </c>
      <c r="L14" s="80">
        <v>0.30425005866799998</v>
      </c>
      <c r="M14" s="80">
        <v>0.27884316319149999</v>
      </c>
      <c r="N14" s="80">
        <v>0.23079246462450001</v>
      </c>
      <c r="O14" s="80">
        <v>0.26906048794350002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0.31222738511199727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0.15598555047304005</v>
      </c>
      <c r="M15" s="77">
        <f t="shared" si="0"/>
        <v>0.14295972364472903</v>
      </c>
      <c r="N15" s="77">
        <f t="shared" si="0"/>
        <v>0.11832467608088798</v>
      </c>
      <c r="O15" s="77">
        <f t="shared" si="0"/>
        <v>0.13794425712242542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0.55299999999999994</v>
      </c>
      <c r="D2" s="78">
        <v>0.55299999999999994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6.8000000000000005E-2</v>
      </c>
      <c r="D3" s="78">
        <v>0.161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0.14099999999999999</v>
      </c>
      <c r="D4" s="78">
        <v>0.14099999999999999</v>
      </c>
      <c r="E4" s="78">
        <v>0.69399999999999995</v>
      </c>
      <c r="F4" s="78">
        <v>0.79200000000000004</v>
      </c>
      <c r="G4" s="78">
        <v>0</v>
      </c>
    </row>
    <row r="5" spans="1:7" x14ac:dyDescent="0.25">
      <c r="B5" s="43" t="s">
        <v>169</v>
      </c>
      <c r="C5" s="77">
        <f>1-SUM(C2:C4)</f>
        <v>0.23799999999999999</v>
      </c>
      <c r="D5" s="77">
        <f t="shared" ref="D5:G5" si="0">1-SUM(D2:D4)</f>
        <v>0.14500000000000002</v>
      </c>
      <c r="E5" s="77">
        <f t="shared" si="0"/>
        <v>0.30600000000000005</v>
      </c>
      <c r="F5" s="77">
        <f t="shared" si="0"/>
        <v>0.20799999999999996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0.37725999999999998</v>
      </c>
      <c r="D2" s="28">
        <v>0.37279000000000001</v>
      </c>
      <c r="E2" s="28">
        <v>0.36770000000000003</v>
      </c>
      <c r="F2" s="28">
        <v>0.36268999999999996</v>
      </c>
      <c r="G2" s="28">
        <v>0.35774</v>
      </c>
      <c r="H2" s="28">
        <v>0.35281000000000001</v>
      </c>
      <c r="I2" s="28">
        <v>0.34795000000000004</v>
      </c>
      <c r="J2" s="28">
        <v>0.34314</v>
      </c>
      <c r="K2" s="28">
        <v>0.33838999999999997</v>
      </c>
      <c r="L2">
        <v>0.33366999999999997</v>
      </c>
      <c r="M2">
        <v>0.32899999999999996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0.12332000000000001</v>
      </c>
      <c r="D4" s="28">
        <v>0.12307999999999999</v>
      </c>
      <c r="E4" s="28">
        <v>0.12272999999999999</v>
      </c>
      <c r="F4" s="28">
        <v>0.12240000000000001</v>
      </c>
      <c r="G4" s="28">
        <v>0.12208999999999999</v>
      </c>
      <c r="H4" s="28">
        <v>0.12178000000000001</v>
      </c>
      <c r="I4" s="28">
        <v>0.12148999999999999</v>
      </c>
      <c r="J4" s="28">
        <v>0.12121999999999999</v>
      </c>
      <c r="K4" s="28">
        <v>0.12095</v>
      </c>
      <c r="L4">
        <v>0.1207</v>
      </c>
      <c r="M4">
        <v>0.12044000000000001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0.60899999999999999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0.30425005866799998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0.55299999999999994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0.79200000000000004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>
        <v>24.626000000000001</v>
      </c>
      <c r="G13" s="28">
        <v>23.587</v>
      </c>
      <c r="H13" s="28">
        <v>22.651</v>
      </c>
      <c r="I13" s="28">
        <v>21.71</v>
      </c>
      <c r="J13" s="28">
        <v>21.106999999999999</v>
      </c>
      <c r="K13" s="28">
        <v>19.945</v>
      </c>
      <c r="L13">
        <v>19.324000000000002</v>
      </c>
      <c r="M13">
        <v>18.641999999999999</v>
      </c>
    </row>
    <row r="14" spans="1:13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3.2163028334016044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 x14ac:dyDescent="0.25">
      <c r="A25" s="53" t="s">
        <v>87</v>
      </c>
      <c r="B25" s="85">
        <v>4.9000000000000002E-2</v>
      </c>
      <c r="C25" s="85">
        <v>0.95</v>
      </c>
      <c r="D25" s="86">
        <v>19.589944369512313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 x14ac:dyDescent="0.25">
      <c r="A28" s="53" t="s">
        <v>84</v>
      </c>
      <c r="B28" s="85">
        <v>0.77</v>
      </c>
      <c r="C28" s="85">
        <v>0.95</v>
      </c>
      <c r="D28" s="86">
        <v>0.66824780400357653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73.100645834826111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 x14ac:dyDescent="0.25">
      <c r="A32" s="53" t="s">
        <v>28</v>
      </c>
      <c r="B32" s="85">
        <v>0.88749999999999996</v>
      </c>
      <c r="C32" s="85">
        <v>0.95</v>
      </c>
      <c r="D32" s="86">
        <v>0.66493210580190532</v>
      </c>
      <c r="E32" s="86" t="s">
        <v>201</v>
      </c>
    </row>
    <row r="33" spans="1:6" ht="15.75" customHeight="1" x14ac:dyDescent="0.25">
      <c r="A33" s="53" t="s">
        <v>83</v>
      </c>
      <c r="B33" s="85">
        <v>0.36899999999999999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0.39200000000000002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0.60599999999999998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0.86900000000000011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0.441</v>
      </c>
      <c r="C38" s="85">
        <v>0.95</v>
      </c>
      <c r="D38" s="86">
        <v>1.8804000930656888</v>
      </c>
      <c r="E38" s="86" t="s">
        <v>201</v>
      </c>
    </row>
    <row r="39" spans="1:6" ht="15.75" customHeight="1" x14ac:dyDescent="0.25">
      <c r="A39" s="53" t="s">
        <v>60</v>
      </c>
      <c r="B39" s="85">
        <v>0.441</v>
      </c>
      <c r="C39" s="85">
        <v>0.95</v>
      </c>
      <c r="D39" s="86">
        <v>0.68771697429380785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2020-06-17T05:06:55Z</dcterms:modified>
</cp:coreProperties>
</file>