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476D75B-7F67-4C87-B8ED-5140D8C6CA49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<sst xmlns="http://schemas.openxmlformats.org/spreadsheetml/2006/main" count="1107" uniqueCount="272">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</sst>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2.6000000000000002E-2</v>
      </c>
      <c r="C3" s="26">
        <f>frac_mam_1_5months * 2.6</f>
        <v>2.6000000000000002E-2</v>
      </c>
      <c r="D3" s="26">
        <f>frac_mam_6_11months * 2.6</f>
        <v>2.6000000000000002E-2</v>
      </c>
      <c r="E3" s="26">
        <f>frac_mam_12_23months * 2.6</f>
        <v>2.6000000000000002E-2</v>
      </c>
      <c r="F3" s="26">
        <f>frac_mam_24_59months * 2.6</f>
        <v>2.6000000000000002E-2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0.14068955913269229</v>
      </c>
      <c r="D7" s="93">
        <f>diarrhoea_1_5mo/26</f>
        <v>0.12841237937076924</v>
      </c>
      <c r="E7" s="93">
        <f>diarrhoea_6_11mo/26</f>
        <v>0.12841237937076924</v>
      </c>
      <c r="F7" s="93">
        <f>diarrhoea_12_23mo/26</f>
        <v>7.7909601502692313E-2</v>
      </c>
      <c r="G7" s="93">
        <f>diarrhoea_24_59mo/26</f>
        <v>7.7909601502692313E-2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0.14068955913269229</v>
      </c>
      <c r="D12" s="93">
        <f>diarrhoea_1_5mo/26</f>
        <v>0.12841237937076924</v>
      </c>
      <c r="E12" s="93">
        <f>diarrhoea_6_11mo/26</f>
        <v>0.12841237937076924</v>
      </c>
      <c r="F12" s="93">
        <f>diarrhoea_12_23mo/26</f>
        <v>7.7909601502692313E-2</v>
      </c>
      <c r="G12" s="93">
        <f>diarrhoea_24_59mo/26</f>
        <v>7.7909601502692313E-2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67372.707999999999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77907.338282568962</v>
      </c>
      <c r="I2" s="22">
        <f>G2-H2</f>
        <v>1222092.6617174312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66865.478399999993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77320.79650315686</v>
      </c>
      <c r="I3" s="22">
        <f t="shared" ref="I3:I15" si="3">G3-H3</f>
        <v>1226679.2034968431</v>
      </c>
    </row>
    <row r="4" spans="1:9" ht="15.75" customHeight="1" x14ac:dyDescent="0.25">
      <c r="A4" s="92">
        <f t="shared" si="2"/>
        <v>2022</v>
      </c>
      <c r="B4" s="74">
        <v>66313.457999999999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76682.460278914878</v>
      </c>
      <c r="I4" s="22">
        <f t="shared" si="3"/>
        <v>1233317.5397210852</v>
      </c>
    </row>
    <row r="5" spans="1:9" ht="15.75" customHeight="1" x14ac:dyDescent="0.25">
      <c r="A5" s="92">
        <f t="shared" si="2"/>
        <v>2023</v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>
        <f t="shared" si="2"/>
        <v>2024</v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>
        <f t="shared" si="2"/>
        <v>2025</v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>
        <f t="shared" si="2"/>
        <v>2026</v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>
        <f t="shared" si="2"/>
        <v>2027</v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>
        <f t="shared" si="2"/>
        <v>2028</v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>
        <f t="shared" si="2"/>
        <v>2029</v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>
        <f t="shared" si="2"/>
        <v>2030</v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0.70988800075199998</v>
      </c>
      <c r="E2" s="77">
        <v>0.68392966074794848</v>
      </c>
      <c r="F2" s="77">
        <v>0.59347989339008034</v>
      </c>
      <c r="G2" s="77">
        <v>0.57323324457506697</v>
      </c>
    </row>
    <row r="3" spans="1:15" ht="15.75" customHeight="1" x14ac:dyDescent="0.25">
      <c r="A3" s="5"/>
      <c r="B3" s="11" t="s">
        <v>118</v>
      </c>
      <c r="C3" s="77">
        <v>0.23411200024800002</v>
      </c>
      <c r="D3" s="77">
        <v>0.23411200024800002</v>
      </c>
      <c r="E3" s="77">
        <v>0.26007034025205161</v>
      </c>
      <c r="F3" s="77">
        <v>0.35052010760991953</v>
      </c>
      <c r="G3" s="77">
        <v>0.37076675642493301</v>
      </c>
    </row>
    <row r="4" spans="1:15" ht="15.75" customHeight="1" x14ac:dyDescent="0.25">
      <c r="A4" s="5"/>
      <c r="B4" s="11" t="s">
        <v>116</v>
      </c>
      <c r="C4" s="78">
        <v>3.6287999352000007E-2</v>
      </c>
      <c r="D4" s="78">
        <v>3.6287999352000007E-2</v>
      </c>
      <c r="E4" s="78">
        <v>4.0657533520547948E-2</v>
      </c>
      <c r="F4" s="78">
        <v>3.6964426217391301E-2</v>
      </c>
      <c r="G4" s="78">
        <v>3.7921259165354333E-2</v>
      </c>
    </row>
    <row r="5" spans="1:15" ht="15.75" customHeight="1" x14ac:dyDescent="0.25">
      <c r="A5" s="5"/>
      <c r="B5" s="11" t="s">
        <v>119</v>
      </c>
      <c r="C5" s="78">
        <v>1.9711999648000002E-2</v>
      </c>
      <c r="D5" s="78">
        <v>1.9711999648000002E-2</v>
      </c>
      <c r="E5" s="78">
        <v>1.5342465479452056E-2</v>
      </c>
      <c r="F5" s="78">
        <v>1.9035572782608694E-2</v>
      </c>
      <c r="G5" s="78">
        <v>1.8078739834645668E-2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0.8740860440713536</v>
      </c>
      <c r="D8" s="77">
        <v>0.8740860440713536</v>
      </c>
      <c r="E8" s="77">
        <v>0.88415937500000008</v>
      </c>
      <c r="F8" s="77">
        <v>0.89326974358974354</v>
      </c>
      <c r="G8" s="77">
        <v>0.90876782077393081</v>
      </c>
    </row>
    <row r="9" spans="1:15" ht="15.75" customHeight="1" x14ac:dyDescent="0.25">
      <c r="B9" s="7" t="s">
        <v>121</v>
      </c>
      <c r="C9" s="77">
        <v>9.7913955928646393E-2</v>
      </c>
      <c r="D9" s="77">
        <v>9.7913955928646393E-2</v>
      </c>
      <c r="E9" s="77">
        <v>9.4840625000000026E-2</v>
      </c>
      <c r="F9" s="77">
        <v>8.9730256410256434E-2</v>
      </c>
      <c r="G9" s="77">
        <v>7.6232179226069258E-2</v>
      </c>
    </row>
    <row r="10" spans="1:15" ht="15.75" customHeight="1" x14ac:dyDescent="0.25">
      <c r="B10" s="7" t="s">
        <v>122</v>
      </c>
      <c r="C10" s="78">
        <v>0.01</v>
      </c>
      <c r="D10" s="78">
        <v>0.01</v>
      </c>
      <c r="E10" s="78">
        <v>0.01</v>
      </c>
      <c r="F10" s="78">
        <v>0.01</v>
      </c>
      <c r="G10" s="78">
        <v>0.01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1.1000000000000001E-2</v>
      </c>
      <c r="F11" s="78">
        <v>6.9999999999999993E-3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0.25529584329499999</v>
      </c>
      <c r="M14" s="80">
        <v>0.22025854080250004</v>
      </c>
      <c r="N14" s="80">
        <v>0.18362068543900001</v>
      </c>
      <c r="O14" s="80">
        <v>0.18539668279900001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0.13923573472477327</v>
      </c>
      <c r="M15" s="77">
        <f t="shared" si="0"/>
        <v>0.12012674927341122</v>
      </c>
      <c r="N15" s="77">
        <f t="shared" si="0"/>
        <v>0.10014483870081237</v>
      </c>
      <c r="O15" s="77">
        <f t="shared" si="0"/>
        <v>0.1011134494470638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0.57799999999999996</v>
      </c>
      <c r="D2" s="78">
        <v>0.20399999999999999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</v>
      </c>
      <c r="D3" s="78">
        <v>0.16600000000000001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0.24100000000000002</v>
      </c>
      <c r="D4" s="78">
        <v>0.55000000000000004</v>
      </c>
      <c r="E4" s="78">
        <v>0.68099999999999994</v>
      </c>
      <c r="F4" s="78">
        <v>0.39799999999999996</v>
      </c>
      <c r="G4" s="78">
        <v>0</v>
      </c>
    </row>
    <row r="5" spans="1:7" x14ac:dyDescent="0.25">
      <c r="B5" s="43" t="s">
        <v>169</v>
      </c>
      <c r="C5" s="77">
        <f>1-SUM(C2:C4)</f>
        <v>7.6000000000000068E-2</v>
      </c>
      <c r="D5" s="77">
        <f t="shared" ref="D5:G5" si="0">1-SUM(D2:D4)</f>
        <v>7.999999999999996E-2</v>
      </c>
      <c r="E5" s="77">
        <f t="shared" si="0"/>
        <v>0.31900000000000006</v>
      </c>
      <c r="F5" s="77">
        <f t="shared" si="0"/>
        <v>0.60200000000000009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8.2540000000000002E-2</v>
      </c>
      <c r="D2" s="28">
        <v>8.1750000000000003E-2</v>
      </c>
      <c r="E2" s="28">
        <v>8.0920000000000006E-2</v>
      </c>
      <c r="F2" s="28">
        <v>8.0120000000000011E-2</v>
      </c>
      <c r="G2" s="28">
        <v>7.9369999999999996E-2</v>
      </c>
      <c r="H2" s="28">
        <v>7.8640000000000002E-2</v>
      </c>
      <c r="I2" s="28">
        <v>7.7960000000000002E-2</v>
      </c>
      <c r="J2" s="28">
        <v>7.7310000000000004E-2</v>
      </c>
      <c r="K2" s="28">
        <v>7.6689999999999994E-2</v>
      </c>
      <c r="L2">
        <v>7.6109999999999997E-2</v>
      </c>
      <c r="M2">
        <v>7.5560000000000002E-2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1.282E-2</v>
      </c>
      <c r="D4" s="28">
        <v>1.2549999999999999E-2</v>
      </c>
      <c r="E4" s="28">
        <v>1.238E-2</v>
      </c>
      <c r="F4" s="28">
        <v>1.221E-2</v>
      </c>
      <c r="G4" s="28">
        <v>1.206E-2</v>
      </c>
      <c r="H4" s="28">
        <v>1.1899999999999999E-2</v>
      </c>
      <c r="I4" s="28">
        <v>1.175E-2</v>
      </c>
      <c r="J4" s="28">
        <v>1.1599999999999999E-2</v>
      </c>
      <c r="K4" s="28">
        <v>1.145E-2</v>
      </c>
      <c r="L4">
        <v>1.1310000000000001E-2</v>
      </c>
      <c r="M4">
        <v>1.1169999999999999E-2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0.25529584329499999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0.20399999999999999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0.39799999999999996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>
        <v>7.0679999999999996</v>
      </c>
      <c r="G13" s="28">
        <v>6.915</v>
      </c>
      <c r="H13" s="28">
        <v>6.7679999999999998</v>
      </c>
      <c r="I13" s="28">
        <v>6.6239999999999997</v>
      </c>
      <c r="J13" s="28">
        <v>6.4859999999999998</v>
      </c>
      <c r="K13" s="28">
        <v>6.3470000000000004</v>
      </c>
      <c r="L13">
        <v>6.2160000000000002</v>
      </c>
      <c r="M13">
        <v>6.0890000000000004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27.02885669161574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 x14ac:dyDescent="0.25">
      <c r="A25" s="53" t="s">
        <v>87</v>
      </c>
      <c r="B25" s="85">
        <v>0.68099999999999994</v>
      </c>
      <c r="C25" s="85">
        <v>0.95</v>
      </c>
      <c r="D25" s="86">
        <v>19.673393630804441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0.94499999999999995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2020-06-17T05:07:31Z</dcterms:modified>
</cp:coreProperties>
</file>