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77AC831-6830-473E-9B3B-8DA85EB1ADA1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<sst xmlns="http://schemas.openxmlformats.org/spreadsheetml/2006/main" count="1107" uniqueCount="272">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</sst>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9.5122406600000001E-2</v>
      </c>
      <c r="C3" s="26">
        <f>frac_mam_1_5months * 2.6</f>
        <v>9.5122406600000001E-2</v>
      </c>
      <c r="D3" s="26">
        <f>frac_mam_6_11months * 2.6</f>
        <v>4.2445656759999999E-2</v>
      </c>
      <c r="E3" s="26">
        <f>frac_mam_12_23months * 2.6</f>
        <v>2.8322090940000003E-2</v>
      </c>
      <c r="F3" s="26">
        <f>frac_mam_24_59months * 2.6</f>
        <v>3.4455400199999993E-2</v>
      </c>
    </row>
    <row r="4" spans="1:6" ht="15.75" customHeight="1" x14ac:dyDescent="0.25">
      <c r="A4" s="3" t="s">
        <v>66</v>
      </c>
      <c r="B4" s="26">
        <f>frac_sam_1month * 2.6</f>
        <v>7.5823547800000002E-2</v>
      </c>
      <c r="C4" s="26">
        <f>frac_sam_1_5months * 2.6</f>
        <v>7.5823547800000002E-2</v>
      </c>
      <c r="D4" s="26">
        <f>frac_sam_6_11months * 2.6</f>
        <v>2.9216626400000003E-3</v>
      </c>
      <c r="E4" s="26">
        <f>frac_sam_12_23months * 2.6</f>
        <v>1.8131461660000001E-2</v>
      </c>
      <c r="F4" s="26">
        <f>frac_sam_24_59months * 2.6</f>
        <v>1.9514197733333332E-2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9.064122359759616E-2</v>
      </c>
      <c r="D7" s="93">
        <f>diarrhoea_1_5mo/26</f>
        <v>9.7973321168846147E-2</v>
      </c>
      <c r="E7" s="93">
        <f>diarrhoea_6_11mo/26</f>
        <v>9.7973321168846147E-2</v>
      </c>
      <c r="F7" s="93">
        <f>diarrhoea_12_23mo/26</f>
        <v>8.2880388030769234E-2</v>
      </c>
      <c r="G7" s="93">
        <f>diarrhoea_24_59mo/26</f>
        <v>8.2880388030769234E-2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9.064122359759616E-2</v>
      </c>
      <c r="D12" s="93">
        <f>diarrhoea_1_5mo/26</f>
        <v>9.7973321168846147E-2</v>
      </c>
      <c r="E12" s="93">
        <f>diarrhoea_6_11mo/26</f>
        <v>9.7973321168846147E-2</v>
      </c>
      <c r="F12" s="93">
        <f>diarrhoea_12_23mo/26</f>
        <v>8.2880388030769234E-2</v>
      </c>
      <c r="G12" s="93">
        <f>diarrhoea_24_59mo/26</f>
        <v>8.2880388030769234E-2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209541.31200000001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243555.5493564776</v>
      </c>
      <c r="I2" s="22">
        <f>G2-H2</f>
        <v>2629444.4506435222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208394.54240000003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242222.62795187504</v>
      </c>
      <c r="I3" s="22">
        <f t="shared" ref="I3:I15" si="3">G3-H3</f>
        <v>2655777.3720481251</v>
      </c>
    </row>
    <row r="4" spans="1:9" ht="15.75" customHeight="1" x14ac:dyDescent="0.25">
      <c r="A4" s="92">
        <f t="shared" si="2"/>
        <v>2022</v>
      </c>
      <c r="B4" s="74">
        <v>207129.72000000003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240752.49057643293</v>
      </c>
      <c r="I4" s="22">
        <f t="shared" si="3"/>
        <v>2681247.509423567</v>
      </c>
    </row>
    <row r="5" spans="1:9" ht="15.75" customHeight="1" x14ac:dyDescent="0.25">
      <c r="A5" s="92">
        <f t="shared" si="2"/>
        <v>2023</v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>
        <f t="shared" si="2"/>
        <v>2024</v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>
        <f t="shared" si="2"/>
        <v>2025</v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>
        <f t="shared" si="2"/>
        <v>2026</v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>
        <f t="shared" si="2"/>
        <v>2027</v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>
        <f t="shared" si="2"/>
        <v>2028</v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>
        <f t="shared" si="2"/>
        <v>2029</v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>
        <f t="shared" si="2"/>
        <v>2030</v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0.74921119567494587</v>
      </c>
      <c r="E2" s="77">
        <v>0.79037733099999996</v>
      </c>
      <c r="F2" s="77">
        <v>0.71283207347391786</v>
      </c>
      <c r="G2" s="77">
        <v>0.74142418037234048</v>
      </c>
    </row>
    <row r="3" spans="1:15" ht="15.75" customHeight="1" x14ac:dyDescent="0.25">
      <c r="A3" s="5"/>
      <c r="B3" s="11" t="s">
        <v>118</v>
      </c>
      <c r="C3" s="77">
        <v>0.16968889332505399</v>
      </c>
      <c r="D3" s="77">
        <v>0.16968889332505399</v>
      </c>
      <c r="E3" s="77">
        <v>0.15026184999999997</v>
      </c>
      <c r="F3" s="77">
        <v>0.18168282652608214</v>
      </c>
      <c r="G3" s="77">
        <v>0.1978463446276596</v>
      </c>
    </row>
    <row r="4" spans="1:15" ht="15.75" customHeight="1" x14ac:dyDescent="0.25">
      <c r="A4" s="5"/>
      <c r="B4" s="11" t="s">
        <v>116</v>
      </c>
      <c r="C4" s="78">
        <v>6.2468850364864853E-2</v>
      </c>
      <c r="D4" s="78">
        <v>6.2468850364864853E-2</v>
      </c>
      <c r="E4" s="78">
        <v>3.9733451427419353E-2</v>
      </c>
      <c r="F4" s="78">
        <v>7.4428573096446696E-2</v>
      </c>
      <c r="G4" s="78">
        <v>4.3473012158469951E-2</v>
      </c>
    </row>
    <row r="5" spans="1:15" ht="15.75" customHeight="1" x14ac:dyDescent="0.25">
      <c r="A5" s="5"/>
      <c r="B5" s="11" t="s">
        <v>119</v>
      </c>
      <c r="C5" s="78">
        <v>1.8631060635135133E-2</v>
      </c>
      <c r="D5" s="78">
        <v>1.8631060635135133E-2</v>
      </c>
      <c r="E5" s="78">
        <v>1.9627367572580642E-2</v>
      </c>
      <c r="F5" s="78">
        <v>3.1056526903553306E-2</v>
      </c>
      <c r="G5" s="78">
        <v>1.7256462841530054E-2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0.82610668135048237</v>
      </c>
      <c r="D8" s="77">
        <v>0.82610668135048237</v>
      </c>
      <c r="E8" s="77">
        <v>0.88940399136391446</v>
      </c>
      <c r="F8" s="77">
        <v>0.90543521637018265</v>
      </c>
      <c r="G8" s="77">
        <v>0.88659795674126818</v>
      </c>
    </row>
    <row r="9" spans="1:15" ht="15.75" customHeight="1" x14ac:dyDescent="0.25">
      <c r="B9" s="7" t="s">
        <v>121</v>
      </c>
      <c r="C9" s="77">
        <v>0.10814487464951769</v>
      </c>
      <c r="D9" s="77">
        <v>0.10814487464951769</v>
      </c>
      <c r="E9" s="77">
        <v>9.3147039636085643E-2</v>
      </c>
      <c r="F9" s="77">
        <v>7.6698032629817448E-2</v>
      </c>
      <c r="G9" s="77">
        <v>9.2644505592065121E-2</v>
      </c>
    </row>
    <row r="10" spans="1:15" ht="15.75" customHeight="1" x14ac:dyDescent="0.25">
      <c r="B10" s="7" t="s">
        <v>122</v>
      </c>
      <c r="C10" s="78">
        <v>3.6585540999999999E-2</v>
      </c>
      <c r="D10" s="78">
        <v>3.6585540999999999E-2</v>
      </c>
      <c r="E10" s="78">
        <v>1.63252526E-2</v>
      </c>
      <c r="F10" s="78">
        <v>1.08931119E-2</v>
      </c>
      <c r="G10" s="78">
        <v>1.3252076999999996E-2</v>
      </c>
    </row>
    <row r="11" spans="1:15" ht="15.75" customHeight="1" x14ac:dyDescent="0.25">
      <c r="B11" s="7" t="s">
        <v>123</v>
      </c>
      <c r="C11" s="78">
        <v>2.9162903E-2</v>
      </c>
      <c r="D11" s="78">
        <v>2.9162903E-2</v>
      </c>
      <c r="E11" s="78">
        <v>1.1237164E-3</v>
      </c>
      <c r="F11" s="78">
        <v>6.9736390999999998E-3</v>
      </c>
      <c r="G11" s="78">
        <v>7.5054606666666666E-3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0.34200000000000003</v>
      </c>
      <c r="I14" s="80">
        <v>0.32600000000000001</v>
      </c>
      <c r="J14" s="80">
        <v>0.32600000000000001</v>
      </c>
      <c r="K14" s="80">
        <v>0.32600000000000001</v>
      </c>
      <c r="L14" s="80">
        <v>0.33786227769499999</v>
      </c>
      <c r="M14" s="80">
        <v>0.36249104461750004</v>
      </c>
      <c r="N14" s="80">
        <v>0.34155695211799997</v>
      </c>
      <c r="O14" s="80">
        <v>0.30438345557000002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0.17108624545989173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0.16901634085779202</v>
      </c>
      <c r="M15" s="77">
        <f t="shared" si="0"/>
        <v>0.18133693519427535</v>
      </c>
      <c r="N15" s="77">
        <f t="shared" si="0"/>
        <v>0.17086460979120652</v>
      </c>
      <c r="O15" s="77">
        <f t="shared" si="0"/>
        <v>0.15226848711572827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6.7000000000000004E-2</v>
      </c>
      <c r="D2" s="78">
        <v>6.7000000000000004E-2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0.109</v>
      </c>
      <c r="D3" s="78">
        <v>9.5000000000000001E-2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0.121</v>
      </c>
      <c r="D4" s="78">
        <v>0.121</v>
      </c>
      <c r="E4" s="78">
        <v>0.188</v>
      </c>
      <c r="F4" s="78">
        <v>0.42149999999999999</v>
      </c>
      <c r="G4" s="78">
        <v>0</v>
      </c>
    </row>
    <row r="5" spans="1:7" x14ac:dyDescent="0.25">
      <c r="B5" s="43" t="s">
        <v>169</v>
      </c>
      <c r="C5" s="77">
        <f>1-SUM(C2:C4)</f>
        <v>0.70300000000000007</v>
      </c>
      <c r="D5" s="77">
        <f t="shared" ref="D5:G5" si="0">1-SUM(D2:D4)</f>
        <v>0.71699999999999997</v>
      </c>
      <c r="E5" s="77">
        <f t="shared" si="0"/>
        <v>0.81200000000000006</v>
      </c>
      <c r="F5" s="77">
        <f t="shared" si="0"/>
        <v>0.57850000000000001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9.2189999999999994E-2</v>
      </c>
      <c r="D2" s="28">
        <v>9.0700000000000003E-2</v>
      </c>
      <c r="E2" s="28">
        <v>8.925000000000001E-2</v>
      </c>
      <c r="F2" s="28">
        <v>8.7840000000000001E-2</v>
      </c>
      <c r="G2" s="28">
        <v>8.6460000000000009E-2</v>
      </c>
      <c r="H2" s="28">
        <v>8.5129999999999997E-2</v>
      </c>
      <c r="I2" s="28">
        <v>8.3829999999999988E-2</v>
      </c>
      <c r="J2" s="28">
        <v>8.2560000000000008E-2</v>
      </c>
      <c r="K2" s="28">
        <v>8.1329999999999986E-2</v>
      </c>
      <c r="L2">
        <v>8.0139999999999989E-2</v>
      </c>
      <c r="M2">
        <v>7.8979999999999995E-2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2.0449999999999999E-2</v>
      </c>
      <c r="D4" s="28">
        <v>2.0320000000000001E-2</v>
      </c>
      <c r="E4" s="28">
        <v>2.0299999999999999E-2</v>
      </c>
      <c r="F4" s="28">
        <v>2.0279999999999999E-2</v>
      </c>
      <c r="G4" s="28">
        <v>2.027E-2</v>
      </c>
      <c r="H4" s="28">
        <v>2.027E-2</v>
      </c>
      <c r="I4" s="28">
        <v>2.027E-2</v>
      </c>
      <c r="J4" s="28">
        <v>2.0279999999999999E-2</v>
      </c>
      <c r="K4" s="28">
        <v>2.0299999999999999E-2</v>
      </c>
      <c r="L4">
        <v>2.0320000000000001E-2</v>
      </c>
      <c r="M4">
        <v>2.035E-2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0.33786227769499999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6.7000000000000004E-2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0.42149999999999999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>
        <v>24.257000000000001</v>
      </c>
      <c r="G13" s="28">
        <v>23.634</v>
      </c>
      <c r="H13" s="28">
        <v>23.044</v>
      </c>
      <c r="I13" s="28">
        <v>22.483000000000001</v>
      </c>
      <c r="J13" s="28">
        <v>22</v>
      </c>
      <c r="K13" s="28">
        <v>21.451000000000001</v>
      </c>
      <c r="L13">
        <v>21.004000000000001</v>
      </c>
      <c r="M13">
        <v>20.594000000000001</v>
      </c>
    </row>
    <row r="14" spans="1:13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13.381025896806548</v>
      </c>
      <c r="E14" s="86" t="s">
        <v>201</v>
      </c>
    </row>
    <row r="15" spans="1:5" ht="15.75" customHeight="1" x14ac:dyDescent="0.25">
      <c r="A15" s="11" t="s">
        <v>206</v>
      </c>
      <c r="B15" s="85">
        <v>0.81499999999999995</v>
      </c>
      <c r="C15" s="85">
        <v>0.95</v>
      </c>
      <c r="D15" s="86">
        <v>13.381025896806548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 x14ac:dyDescent="0.25">
      <c r="A18" s="53" t="s">
        <v>175</v>
      </c>
      <c r="B18" s="85">
        <v>0.68500000000000005</v>
      </c>
      <c r="C18" s="85">
        <v>0.95</v>
      </c>
      <c r="D18" s="86">
        <v>15.41953529560689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 x14ac:dyDescent="0.25">
      <c r="A25" s="53" t="s">
        <v>87</v>
      </c>
      <c r="B25" s="85">
        <v>0.69700000000000006</v>
      </c>
      <c r="C25" s="85">
        <v>0.95</v>
      </c>
      <c r="D25" s="86">
        <v>18.94195928472271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 x14ac:dyDescent="0.25">
      <c r="A28" s="53" t="s">
        <v>84</v>
      </c>
      <c r="B28" s="85">
        <v>0.48</v>
      </c>
      <c r="C28" s="85">
        <v>0.95</v>
      </c>
      <c r="D28" s="86">
        <v>1.1075950419918315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151.18141733817967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 x14ac:dyDescent="0.25">
      <c r="A32" s="53" t="s">
        <v>28</v>
      </c>
      <c r="B32" s="85">
        <v>0.24200000000000002</v>
      </c>
      <c r="C32" s="85">
        <v>0.95</v>
      </c>
      <c r="D32" s="86">
        <v>2.3735892615904222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0.27699999999999997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0.84699999999999998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0.72099999999999997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2020-06-17T05:07:40Z</dcterms:modified>
</cp:coreProperties>
</file>