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AEF8350-44E5-4DA2-B052-AA0119129449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<sst xmlns="http://schemas.openxmlformats.org/spreadsheetml/2006/main" count="1107" uniqueCount="272">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</sst>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3.6399997400000002E-2</v>
      </c>
      <c r="C3" s="26">
        <f>frac_mam_1_5months * 2.6</f>
        <v>3.6399997400000002E-2</v>
      </c>
      <c r="D3" s="26">
        <f>frac_mam_6_11months * 2.6</f>
        <v>3.6399997400000002E-2</v>
      </c>
      <c r="E3" s="26">
        <f>frac_mam_12_23months * 2.6</f>
        <v>3.6399997400000002E-2</v>
      </c>
      <c r="F3" s="26">
        <f>frac_mam_24_59months * 2.6</f>
        <v>3.6399997400000002E-2</v>
      </c>
    </row>
    <row r="4" spans="1:6" ht="15.75" customHeight="1" x14ac:dyDescent="0.25">
      <c r="A4" s="3" t="s">
        <v>66</v>
      </c>
      <c r="B4" s="26">
        <f>frac_sam_1month * 2.6</f>
        <v>4.4200000000000003E-2</v>
      </c>
      <c r="C4" s="26">
        <f>frac_sam_1_5months * 2.6</f>
        <v>4.4200000000000003E-2</v>
      </c>
      <c r="D4" s="26">
        <f>frac_sam_6_11months * 2.6</f>
        <v>4.4200000000000003E-2</v>
      </c>
      <c r="E4" s="26">
        <f>frac_sam_12_23months * 2.6</f>
        <v>4.4200000000000003E-2</v>
      </c>
      <c r="F4" s="26">
        <f>frac_sam_24_59months * 2.6</f>
        <v>4.4200000000000003E-2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0.14631237983817308</v>
      </c>
      <c r="D7" s="93">
        <f>diarrhoea_1_5mo/26</f>
        <v>0.12695108304115382</v>
      </c>
      <c r="E7" s="93">
        <f>diarrhoea_6_11mo/26</f>
        <v>0.12695108304115382</v>
      </c>
      <c r="F7" s="93">
        <f>diarrhoea_12_23mo/26</f>
        <v>9.0315948937307697E-2</v>
      </c>
      <c r="G7" s="93">
        <f>diarrhoea_24_59mo/26</f>
        <v>9.0315948937307697E-2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0.14631237983817308</v>
      </c>
      <c r="D12" s="93">
        <f>diarrhoea_1_5mo/26</f>
        <v>0.12695108304115382</v>
      </c>
      <c r="E12" s="93">
        <f>diarrhoea_6_11mo/26</f>
        <v>0.12695108304115382</v>
      </c>
      <c r="F12" s="93">
        <f>diarrhoea_12_23mo/26</f>
        <v>9.0315948937307697E-2</v>
      </c>
      <c r="G12" s="93">
        <f>diarrhoea_24_59mo/26</f>
        <v>9.0315948937307697E-2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45344.906000000003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52978.838797718447</v>
      </c>
      <c r="I2" s="22">
        <f>G2-H2</f>
        <v>257021.16120228154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46241.553599999992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54026.439351984904</v>
      </c>
      <c r="I3" s="22">
        <f t="shared" ref="I3:I15" si="3">G3-H3</f>
        <v>265973.56064801512</v>
      </c>
    </row>
    <row r="4" spans="1:9" ht="15.75" customHeight="1" x14ac:dyDescent="0.25">
      <c r="A4" s="92">
        <f t="shared" si="2"/>
        <v>2022</v>
      </c>
      <c r="B4" s="74">
        <v>47101.014799999997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55030.593079146536</v>
      </c>
      <c r="I4" s="22">
        <f t="shared" si="3"/>
        <v>276969.40692085348</v>
      </c>
    </row>
    <row r="5" spans="1:9" ht="15.75" customHeight="1" x14ac:dyDescent="0.25">
      <c r="A5" s="92">
        <f t="shared" si="2"/>
        <v>2023</v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>
        <f t="shared" si="2"/>
        <v>2024</v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>
        <f t="shared" si="2"/>
        <v>2025</v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>
        <f t="shared" si="2"/>
        <v>2026</v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>
        <f t="shared" si="2"/>
        <v>2027</v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>
        <f t="shared" si="2"/>
        <v>2028</v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>
        <f t="shared" si="2"/>
        <v>2029</v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>
        <f t="shared" si="2"/>
        <v>2030</v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0.5852210447017544</v>
      </c>
      <c r="E2" s="77">
        <v>0.54211110376543215</v>
      </c>
      <c r="F2" s="77">
        <v>0.42904264821484994</v>
      </c>
      <c r="G2" s="77">
        <v>0.40503029754208753</v>
      </c>
    </row>
    <row r="3" spans="1:15" ht="15.75" customHeight="1" x14ac:dyDescent="0.25">
      <c r="A3" s="5"/>
      <c r="B3" s="11" t="s">
        <v>118</v>
      </c>
      <c r="C3" s="77">
        <v>0.15277894529824562</v>
      </c>
      <c r="D3" s="77">
        <v>0.15277894529824562</v>
      </c>
      <c r="E3" s="77">
        <v>0.19588888623456793</v>
      </c>
      <c r="F3" s="77">
        <v>0.30895734178515011</v>
      </c>
      <c r="G3" s="77">
        <v>0.33296969245791241</v>
      </c>
    </row>
    <row r="4" spans="1:15" ht="15.75" customHeight="1" x14ac:dyDescent="0.25">
      <c r="A4" s="5"/>
      <c r="B4" s="11" t="s">
        <v>116</v>
      </c>
      <c r="C4" s="78">
        <v>0.15358621275862069</v>
      </c>
      <c r="D4" s="78">
        <v>0.15358621275862069</v>
      </c>
      <c r="E4" s="78">
        <v>0.15168421631578946</v>
      </c>
      <c r="F4" s="78">
        <v>0.14420708997275203</v>
      </c>
      <c r="G4" s="78">
        <v>0.1368078869950739</v>
      </c>
    </row>
    <row r="5" spans="1:15" ht="15.75" customHeight="1" x14ac:dyDescent="0.25">
      <c r="A5" s="5"/>
      <c r="B5" s="11" t="s">
        <v>119</v>
      </c>
      <c r="C5" s="78">
        <v>0.1084137972413793</v>
      </c>
      <c r="D5" s="78">
        <v>0.1084137972413793</v>
      </c>
      <c r="E5" s="78">
        <v>0.11031579368421053</v>
      </c>
      <c r="F5" s="78">
        <v>0.11779292002724795</v>
      </c>
      <c r="G5" s="78">
        <v>0.12519212300492613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0.7796809256601156</v>
      </c>
      <c r="D8" s="77">
        <v>0.7796809256601156</v>
      </c>
      <c r="E8" s="77">
        <v>0.70504721622397093</v>
      </c>
      <c r="F8" s="77">
        <v>0.72675000074999996</v>
      </c>
      <c r="G8" s="77">
        <v>0.79671013013254299</v>
      </c>
    </row>
    <row r="9" spans="1:15" ht="15.75" customHeight="1" x14ac:dyDescent="0.25">
      <c r="B9" s="7" t="s">
        <v>121</v>
      </c>
      <c r="C9" s="77">
        <v>0.18931907533988437</v>
      </c>
      <c r="D9" s="77">
        <v>0.18931907533988437</v>
      </c>
      <c r="E9" s="77">
        <v>0.26395278477602907</v>
      </c>
      <c r="F9" s="77">
        <v>0.24225000024999999</v>
      </c>
      <c r="G9" s="77">
        <v>0.17228987086745687</v>
      </c>
    </row>
    <row r="10" spans="1:15" ht="15.75" customHeight="1" x14ac:dyDescent="0.25">
      <c r="B10" s="7" t="s">
        <v>122</v>
      </c>
      <c r="C10" s="78">
        <v>1.3999998999999999E-2</v>
      </c>
      <c r="D10" s="78">
        <v>1.3999998999999999E-2</v>
      </c>
      <c r="E10" s="78">
        <v>1.3999998999999999E-2</v>
      </c>
      <c r="F10" s="78">
        <v>1.3999998999999999E-2</v>
      </c>
      <c r="G10" s="78">
        <v>1.3999998999999999E-2</v>
      </c>
    </row>
    <row r="11" spans="1:15" ht="15.75" customHeight="1" x14ac:dyDescent="0.25">
      <c r="B11" s="7" t="s">
        <v>123</v>
      </c>
      <c r="C11" s="78">
        <v>1.7000000000000001E-2</v>
      </c>
      <c r="D11" s="78">
        <v>1.7000000000000001E-2</v>
      </c>
      <c r="E11" s="78">
        <v>1.7000000000000001E-2</v>
      </c>
      <c r="F11" s="78">
        <v>1.7000000000000001E-2</v>
      </c>
      <c r="G11" s="78">
        <v>1.7000000000000001E-2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0.27010485404899998</v>
      </c>
      <c r="M14" s="80">
        <v>0.19529969828799998</v>
      </c>
      <c r="N14" s="80">
        <v>0.27586655971849999</v>
      </c>
      <c r="O14" s="80">
        <v>0.296251668902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0.11846139294702973</v>
      </c>
      <c r="M15" s="77">
        <f t="shared" si="0"/>
        <v>8.5653678393851032E-2</v>
      </c>
      <c r="N15" s="77">
        <f t="shared" si="0"/>
        <v>0.12098833635114919</v>
      </c>
      <c r="O15" s="77">
        <f t="shared" si="0"/>
        <v>0.12992874742875471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0.40399999999999997</v>
      </c>
      <c r="D2" s="78">
        <v>0.24600000000000002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0.436</v>
      </c>
      <c r="D3" s="78">
        <v>0.44400000000000001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0.126</v>
      </c>
      <c r="D4" s="78">
        <v>0.27800000000000002</v>
      </c>
      <c r="E4" s="78">
        <v>0.95299999999999996</v>
      </c>
      <c r="F4" s="78">
        <v>0.72099999999999997</v>
      </c>
      <c r="G4" s="78">
        <v>0</v>
      </c>
    </row>
    <row r="5" spans="1:7" x14ac:dyDescent="0.25">
      <c r="B5" s="43" t="s">
        <v>169</v>
      </c>
      <c r="C5" s="77">
        <f>1-SUM(C2:C4)</f>
        <v>3.400000000000003E-2</v>
      </c>
      <c r="D5" s="77">
        <f t="shared" ref="D5:G5" si="0">1-SUM(D2:D4)</f>
        <v>3.1999999999999917E-2</v>
      </c>
      <c r="E5" s="77">
        <f t="shared" si="0"/>
        <v>4.7000000000000042E-2</v>
      </c>
      <c r="F5" s="77">
        <f t="shared" si="0"/>
        <v>0.27900000000000003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0.17925000000000002</v>
      </c>
      <c r="D2" s="28">
        <v>0.17004000000000002</v>
      </c>
      <c r="E2" s="28">
        <v>0.16109000000000001</v>
      </c>
      <c r="F2" s="28">
        <v>0.15256</v>
      </c>
      <c r="G2" s="28">
        <v>0.14443</v>
      </c>
      <c r="H2" s="28">
        <v>0.13669999999999999</v>
      </c>
      <c r="I2" s="28">
        <v>0.12933999999999998</v>
      </c>
      <c r="J2" s="28">
        <v>0.12235</v>
      </c>
      <c r="K2" s="28">
        <v>0.11570999999999999</v>
      </c>
      <c r="L2">
        <v>0.1094</v>
      </c>
      <c r="M2">
        <v>0.10340999999999999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2.444E-2</v>
      </c>
      <c r="D4" s="28">
        <v>2.3269999999999999E-2</v>
      </c>
      <c r="E4" s="28">
        <v>2.23E-2</v>
      </c>
      <c r="F4" s="28">
        <v>2.138E-2</v>
      </c>
      <c r="G4" s="28">
        <v>2.0499999999999997E-2</v>
      </c>
      <c r="H4" s="28">
        <v>1.9650000000000001E-2</v>
      </c>
      <c r="I4" s="28">
        <v>1.8839999999999999E-2</v>
      </c>
      <c r="J4" s="28">
        <v>1.806E-2</v>
      </c>
      <c r="K4" s="28">
        <v>1.7310000000000002E-2</v>
      </c>
      <c r="L4">
        <v>1.66E-2</v>
      </c>
      <c r="M4">
        <v>1.593E-2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0.27010485404899998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0.24600000000000002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0.72099999999999997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>
        <v>42.423000000000002</v>
      </c>
      <c r="G13" s="28">
        <v>40.747</v>
      </c>
      <c r="H13" s="28">
        <v>39.143999999999998</v>
      </c>
      <c r="I13" s="28">
        <v>37.636000000000003</v>
      </c>
      <c r="J13" s="28">
        <v>36.244</v>
      </c>
      <c r="K13" s="28">
        <v>34.935000000000002</v>
      </c>
      <c r="L13">
        <v>33.718000000000004</v>
      </c>
      <c r="M13">
        <v>32.561</v>
      </c>
    </row>
    <row r="14" spans="1:13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13.670551136005036</v>
      </c>
      <c r="E14" s="86" t="s">
        <v>201</v>
      </c>
    </row>
    <row r="15" spans="1:5" ht="15.75" customHeight="1" x14ac:dyDescent="0.25">
      <c r="A15" s="11" t="s">
        <v>206</v>
      </c>
      <c r="B15" s="85">
        <v>8.6999999999999994E-2</v>
      </c>
      <c r="C15" s="85">
        <v>0.95</v>
      </c>
      <c r="D15" s="86">
        <v>13.670551136005036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20.027233084127033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18.751998545781284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180.66316320315462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3.0250294891780638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2020-06-17T05:07:48Z</dcterms:modified>
</cp:coreProperties>
</file>