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5168930-87B7-4DB9-8EF6-F3CB5755427B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<sst xmlns="http://schemas.openxmlformats.org/spreadsheetml/2006/main" count="1107" uniqueCount="272">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</sst>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>
        <f>frac_mam_1month * 2.6</f>
        <v>9.6199994800000008E-2</v>
      </c>
      <c r="C3" s="26">
        <f>frac_mam_1_5months * 2.6</f>
        <v>9.6199994800000008E-2</v>
      </c>
      <c r="D3" s="26">
        <f>frac_mam_6_11months * 2.6</f>
        <v>9.6199994800000008E-2</v>
      </c>
      <c r="E3" s="26">
        <f>frac_mam_12_23months * 2.6</f>
        <v>9.6199994800000008E-2</v>
      </c>
      <c r="F3" s="26">
        <f>frac_mam_24_59months * 2.6</f>
        <v>9.6199994800000008E-2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0.12030588865605771</v>
      </c>
      <c r="D7" s="93">
        <f>diarrhoea_1_5mo/26</f>
        <v>0.10810420306653845</v>
      </c>
      <c r="E7" s="93">
        <f>diarrhoea_6_11mo/26</f>
        <v>0.10810420306653845</v>
      </c>
      <c r="F7" s="93">
        <f>diarrhoea_12_23mo/26</f>
        <v>7.188145026192308E-2</v>
      </c>
      <c r="G7" s="93">
        <f>diarrhoea_24_59mo/26</f>
        <v>7.188145026192308E-2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0.12030588865605771</v>
      </c>
      <c r="D12" s="93">
        <f>diarrhoea_1_5mo/26</f>
        <v>0.10810420306653845</v>
      </c>
      <c r="E12" s="93">
        <f>diarrhoea_6_11mo/26</f>
        <v>0.10810420306653845</v>
      </c>
      <c r="F12" s="93">
        <f>diarrhoea_12_23mo/26</f>
        <v>7.188145026192308E-2</v>
      </c>
      <c r="G12" s="93">
        <f>diarrhoea_24_59mo/26</f>
        <v>7.188145026192308E-2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92671.88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>
        <f t="shared" ref="H2:H40" si="1">(B2 + stillbirth*B2/(1000-stillbirth))/(1-abortion)</f>
        <v>107584.48873735034</v>
      </c>
      <c r="I2" s="22">
        <f>G2-H2</f>
        <v>1587415.5112626497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90611.926999999996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>
        <f t="shared" si="1"/>
        <v>105193.05143913247</v>
      </c>
      <c r="I3" s="22">
        <f t="shared" ref="I3:I15" si="3">G3-H3</f>
        <v>1570806.9485608675</v>
      </c>
    </row>
    <row r="4" spans="1:9" ht="15.75" customHeight="1" x14ac:dyDescent="0.25">
      <c r="A4" s="92">
        <f t="shared" si="2"/>
        <v>2022</v>
      </c>
      <c r="B4" s="74">
        <v>88289.5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>
        <f t="shared" si="1"/>
        <v>102496.90325022319</v>
      </c>
      <c r="I4" s="22">
        <f t="shared" si="3"/>
        <v>1544503.0967497767</v>
      </c>
    </row>
    <row r="5" spans="1:9" ht="15.75" customHeight="1" x14ac:dyDescent="0.25">
      <c r="A5" s="92">
        <f t="shared" si="2"/>
        <v>2023</v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>
        <f t="shared" si="2"/>
        <v>2024</v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>
        <f t="shared" si="2"/>
        <v>2025</v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>
        <f t="shared" si="2"/>
        <v>2026</v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>
        <f t="shared" si="2"/>
        <v>2027</v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>
        <f t="shared" si="2"/>
        <v>2028</v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>
        <f t="shared" si="2"/>
        <v>2029</v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>
        <f t="shared" si="2"/>
        <v>2030</v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>
        <v>0.66957547169811316</v>
      </c>
      <c r="E2" s="77">
        <v>0.66108284023668629</v>
      </c>
      <c r="F2" s="77">
        <v>0.58928385416666673</v>
      </c>
      <c r="G2" s="77">
        <v>0.55774967574578471</v>
      </c>
    </row>
    <row r="3" spans="1:15" ht="15.75" customHeight="1" x14ac:dyDescent="0.25">
      <c r="A3" s="5"/>
      <c r="B3" s="11" t="s">
        <v>118</v>
      </c>
      <c r="C3" s="77">
        <v>0.16542452830188678</v>
      </c>
      <c r="D3" s="77">
        <v>0.16542452830188678</v>
      </c>
      <c r="E3" s="77">
        <v>0.17391715976331359</v>
      </c>
      <c r="F3" s="77">
        <v>0.24571614583333332</v>
      </c>
      <c r="G3" s="77">
        <v>0.27725032425421531</v>
      </c>
    </row>
    <row r="4" spans="1:15" ht="15.75" customHeight="1" x14ac:dyDescent="0.25">
      <c r="A4" s="5"/>
      <c r="B4" s="11" t="s">
        <v>116</v>
      </c>
      <c r="C4" s="78">
        <v>9.4440789473684214E-2</v>
      </c>
      <c r="D4" s="78">
        <v>9.4440789473684214E-2</v>
      </c>
      <c r="E4" s="78">
        <v>9.3677419354838698E-2</v>
      </c>
      <c r="F4" s="78">
        <v>9.1745689655172394E-2</v>
      </c>
      <c r="G4" s="78">
        <v>9.6130434782608715E-2</v>
      </c>
    </row>
    <row r="5" spans="1:15" ht="15.75" customHeight="1" x14ac:dyDescent="0.25">
      <c r="A5" s="5"/>
      <c r="B5" s="11" t="s">
        <v>119</v>
      </c>
      <c r="C5" s="78">
        <v>7.0559210526315794E-2</v>
      </c>
      <c r="D5" s="78">
        <v>7.0559210526315794E-2</v>
      </c>
      <c r="E5" s="78">
        <v>7.1322580645161282E-2</v>
      </c>
      <c r="F5" s="78">
        <v>7.3254310344827586E-2</v>
      </c>
      <c r="G5" s="78">
        <v>6.8869565217391307E-2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0.79305855940765768</v>
      </c>
      <c r="D8" s="77">
        <v>0.79305855940765768</v>
      </c>
      <c r="E8" s="77">
        <v>0.79631463231573163</v>
      </c>
      <c r="F8" s="77">
        <v>0.82002375897732183</v>
      </c>
      <c r="G8" s="77">
        <v>0.82036499554215581</v>
      </c>
    </row>
    <row r="9" spans="1:15" ht="15.75" customHeight="1" x14ac:dyDescent="0.25">
      <c r="B9" s="7" t="s">
        <v>121</v>
      </c>
      <c r="C9" s="77">
        <v>0.14094144159234237</v>
      </c>
      <c r="D9" s="77">
        <v>0.14094144159234237</v>
      </c>
      <c r="E9" s="77">
        <v>0.13768536868426845</v>
      </c>
      <c r="F9" s="77">
        <v>0.1139762420226782</v>
      </c>
      <c r="G9" s="77">
        <v>0.11363500545784419</v>
      </c>
    </row>
    <row r="10" spans="1:15" ht="15.75" customHeight="1" x14ac:dyDescent="0.25">
      <c r="B10" s="7" t="s">
        <v>122</v>
      </c>
      <c r="C10" s="78">
        <v>3.6999997999999999E-2</v>
      </c>
      <c r="D10" s="78">
        <v>3.6999997999999999E-2</v>
      </c>
      <c r="E10" s="78">
        <v>3.6999997999999999E-2</v>
      </c>
      <c r="F10" s="78">
        <v>3.6999997999999999E-2</v>
      </c>
      <c r="G10" s="78">
        <v>3.6999997999999999E-2</v>
      </c>
    </row>
    <row r="11" spans="1:15" ht="15.75" customHeight="1" x14ac:dyDescent="0.25">
      <c r="B11" s="7" t="s">
        <v>123</v>
      </c>
      <c r="C11" s="78">
        <v>2.9000001000000001E-2</v>
      </c>
      <c r="D11" s="78">
        <v>2.9000001000000001E-2</v>
      </c>
      <c r="E11" s="78">
        <v>2.9000001000000001E-2</v>
      </c>
      <c r="F11" s="78">
        <v>2.9000001000000001E-2</v>
      </c>
      <c r="G11" s="78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>
        <v>0.35200000000000004</v>
      </c>
      <c r="I14" s="80">
        <v>0.35200000000000004</v>
      </c>
      <c r="J14" s="80">
        <v>0.35200000000000004</v>
      </c>
      <c r="K14" s="80">
        <v>0.35200000000000004</v>
      </c>
      <c r="L14" s="80">
        <v>0.10387008054599998</v>
      </c>
      <c r="M14" s="80">
        <v>0.18962504852200002</v>
      </c>
      <c r="N14" s="80">
        <v>0.171151942168</v>
      </c>
      <c r="O14" s="80">
        <v>0.1797358856115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>
        <f t="shared" si="0"/>
        <v>0.19325338256092073</v>
      </c>
      <c r="I15" s="77">
        <f t="shared" si="0"/>
        <v>0.19325338256092073</v>
      </c>
      <c r="J15" s="77">
        <f t="shared" si="0"/>
        <v>0.19325338256092073</v>
      </c>
      <c r="K15" s="77">
        <f t="shared" si="0"/>
        <v>0.19325338256092073</v>
      </c>
      <c r="L15" s="77">
        <f t="shared" si="0"/>
        <v>5.7026262535198248E-2</v>
      </c>
      <c r="M15" s="77">
        <f t="shared" si="0"/>
        <v>0.10410705126464552</v>
      </c>
      <c r="N15" s="77">
        <f t="shared" si="0"/>
        <v>9.3965033397264447E-2</v>
      </c>
      <c r="O15" s="77">
        <f t="shared" si="0"/>
        <v>9.8677749607969018E-2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0.48299999999999998</v>
      </c>
      <c r="D2" s="78">
        <v>0.26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0.25900000000000001</v>
      </c>
      <c r="D3" s="78">
        <v>0.27100000000000002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0.379</v>
      </c>
      <c r="E4" s="78">
        <v>0.79099999999999993</v>
      </c>
      <c r="F4" s="78">
        <v>0.46500000000000002</v>
      </c>
      <c r="G4" s="78">
        <v>0</v>
      </c>
    </row>
    <row r="5" spans="1:7" x14ac:dyDescent="0.25">
      <c r="B5" s="43" t="s">
        <v>169</v>
      </c>
      <c r="C5" s="77">
        <f>1-SUM(C2:C4)</f>
        <v>4.9000000000000044E-2</v>
      </c>
      <c r="D5" s="77">
        <f t="shared" ref="D5:G5" si="0">1-SUM(D2:D4)</f>
        <v>8.9999999999999969E-2</v>
      </c>
      <c r="E5" s="77">
        <f t="shared" si="0"/>
        <v>0.20900000000000007</v>
      </c>
      <c r="F5" s="77">
        <f t="shared" si="0"/>
        <v>0.53499999999999992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0.11919</v>
      </c>
      <c r="D2" s="28">
        <v>0.11706</v>
      </c>
      <c r="E2" s="28">
        <v>0.11481</v>
      </c>
      <c r="F2" s="28">
        <v>0.11262999999999999</v>
      </c>
      <c r="G2" s="28">
        <v>0.11051</v>
      </c>
      <c r="H2" s="28">
        <v>0.10843999999999999</v>
      </c>
      <c r="I2" s="28">
        <v>0.10641</v>
      </c>
      <c r="J2" s="28">
        <v>0.10444000000000001</v>
      </c>
      <c r="K2" s="28">
        <v>0.10252</v>
      </c>
      <c r="L2">
        <v>0.10066000000000001</v>
      </c>
      <c r="M2">
        <v>9.8849999999999993E-2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3.3939999999999998E-2</v>
      </c>
      <c r="D4" s="28">
        <v>3.3309999999999999E-2</v>
      </c>
      <c r="E4" s="28">
        <v>3.2730000000000002E-2</v>
      </c>
      <c r="F4" s="28">
        <v>3.2170000000000004E-2</v>
      </c>
      <c r="G4" s="28">
        <v>3.1629999999999998E-2</v>
      </c>
      <c r="H4" s="28">
        <v>3.1110000000000002E-2</v>
      </c>
      <c r="I4" s="28">
        <v>3.0609999999999998E-2</v>
      </c>
      <c r="J4" s="28">
        <v>3.0130000000000001E-2</v>
      </c>
      <c r="K4" s="28">
        <v>2.9660000000000002E-2</v>
      </c>
      <c r="L4">
        <v>2.92E-2</v>
      </c>
      <c r="M4">
        <v>2.8759999999999997E-2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0.35200000000000004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0.10387008054599998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0.46500000000000002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>
        <v>6.8979999999999997</v>
      </c>
      <c r="G13" s="28">
        <v>6.7880000000000003</v>
      </c>
      <c r="H13" s="28">
        <v>6.6459999999999999</v>
      </c>
      <c r="I13" s="28">
        <v>6.4589999999999996</v>
      </c>
      <c r="J13" s="28">
        <v>7.577</v>
      </c>
      <c r="K13" s="28">
        <v>6.0709999999999997</v>
      </c>
      <c r="L13">
        <v>6.6479999999999997</v>
      </c>
      <c r="M13">
        <v>6.6040000000000001</v>
      </c>
    </row>
    <row r="14" spans="1:13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84.265913517575598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40.468189781356216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2.0676554958381059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13.600489225152124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18.912221099022862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36.461053003308884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4.6470312755738155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19.160119165447579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11.303911747731041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1.2447595973101453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173.52890625098584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236.36771315300822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236.36771315300822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2.8673817503679651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0.80700000000000005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2.3685232405409167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2.8885039564824044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2020-06-17T05:08:42Z</dcterms:modified>
</cp:coreProperties>
</file>