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008F7D5-4ABD-441E-889F-0BDCCD084509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<sst xmlns="http://schemas.openxmlformats.org/spreadsheetml/2006/main" count="1107" uniqueCount="272">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</sst>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0.17733414919999999</v>
      </c>
      <c r="C3" s="26">
        <f>frac_mam_1_5months * 2.6</f>
        <v>0.17733414919999999</v>
      </c>
      <c r="D3" s="26">
        <f>frac_mam_6_11months * 2.6</f>
        <v>0.17154379839999997</v>
      </c>
      <c r="E3" s="26">
        <f>frac_mam_12_23months * 2.6</f>
        <v>0.13323280880000002</v>
      </c>
      <c r="F3" s="26">
        <f>frac_mam_24_59months * 2.6</f>
        <v>5.6494192646666677E-2</v>
      </c>
    </row>
    <row r="4" spans="1:6" ht="15.75" customHeight="1" x14ac:dyDescent="0.25">
      <c r="A4" s="3" t="s">
        <v>66</v>
      </c>
      <c r="B4" s="26">
        <f>frac_sam_1month * 2.6</f>
        <v>0.12043878080000001</v>
      </c>
      <c r="C4" s="26">
        <f>frac_sam_1_5months * 2.6</f>
        <v>0.12043878080000001</v>
      </c>
      <c r="D4" s="26">
        <f>frac_sam_6_11months * 2.6</f>
        <v>8.2672694000000005E-2</v>
      </c>
      <c r="E4" s="26">
        <f>frac_sam_12_23months * 2.6</f>
        <v>9.6296382E-2</v>
      </c>
      <c r="F4" s="26">
        <f>frac_sam_24_59months * 2.6</f>
        <v>3.5033947953333332E-2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9.9115367570961233E-2</v>
      </c>
      <c r="D7" s="93">
        <f>diarrhoea_1_5mo/26</f>
        <v>8.394937408E-2</v>
      </c>
      <c r="E7" s="93">
        <f>diarrhoea_6_11mo/26</f>
        <v>8.394937408E-2</v>
      </c>
      <c r="F7" s="93">
        <f>diarrhoea_12_23mo/26</f>
        <v>5.7476626313846153E-2</v>
      </c>
      <c r="G7" s="93">
        <f>diarrhoea_24_59mo/26</f>
        <v>5.7476626313846153E-2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9.9115367570961233E-2</v>
      </c>
      <c r="D12" s="93">
        <f>diarrhoea_1_5mo/26</f>
        <v>8.394937408E-2</v>
      </c>
      <c r="E12" s="93">
        <f>diarrhoea_6_11mo/26</f>
        <v>8.394937408E-2</v>
      </c>
      <c r="F12" s="93">
        <f>diarrhoea_12_23mo/26</f>
        <v>5.7476626313846153E-2</v>
      </c>
      <c r="G12" s="93">
        <f>diarrhoea_24_59mo/26</f>
        <v>5.7476626313846153E-2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1209487.415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1417285.5740037006</v>
      </c>
      <c r="I2" s="22">
        <f>G2-H2</f>
        <v>6284714.4259962998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1232281.3820000002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1443995.6994690548</v>
      </c>
      <c r="I3" s="22">
        <f t="shared" ref="I3:I15" si="3">G3-H3</f>
        <v>6506004.300530945</v>
      </c>
    </row>
    <row r="4" spans="1:9" ht="15.75" customHeight="1" x14ac:dyDescent="0.25">
      <c r="A4" s="92">
        <f t="shared" si="2"/>
        <v>2022</v>
      </c>
      <c r="B4" s="74">
        <v>1255125.6060000001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1470764.7164286145</v>
      </c>
      <c r="I4" s="22">
        <f t="shared" si="3"/>
        <v>6731235.2835713858</v>
      </c>
    </row>
    <row r="5" spans="1:9" ht="15.75" customHeight="1" x14ac:dyDescent="0.25">
      <c r="A5" s="92">
        <f t="shared" si="2"/>
        <v>2023</v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>
        <f t="shared" si="2"/>
        <v>2024</v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>
        <f t="shared" si="2"/>
        <v>2025</v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>
        <f t="shared" si="2"/>
        <v>2026</v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>
        <f t="shared" si="2"/>
        <v>2027</v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>
        <f t="shared" si="2"/>
        <v>2028</v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>
        <f t="shared" si="2"/>
        <v>2029</v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>
        <f t="shared" si="2"/>
        <v>2030</v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0.46437559988950278</v>
      </c>
      <c r="E2" s="77">
        <v>0.4475140741176471</v>
      </c>
      <c r="F2" s="77">
        <v>0.28534699734317343</v>
      </c>
      <c r="G2" s="77">
        <v>0.26473903540740734</v>
      </c>
    </row>
    <row r="3" spans="1:15" ht="15.75" customHeight="1" x14ac:dyDescent="0.25">
      <c r="A3" s="5"/>
      <c r="B3" s="11" t="s">
        <v>118</v>
      </c>
      <c r="C3" s="77">
        <v>0.21897386011049721</v>
      </c>
      <c r="D3" s="77">
        <v>0.21897386011049721</v>
      </c>
      <c r="E3" s="77">
        <v>0.23023552588235296</v>
      </c>
      <c r="F3" s="77">
        <v>0.24980204265682657</v>
      </c>
      <c r="G3" s="77">
        <v>0.27677262792592588</v>
      </c>
    </row>
    <row r="4" spans="1:15" ht="15.75" customHeight="1" x14ac:dyDescent="0.25">
      <c r="A4" s="5"/>
      <c r="B4" s="11" t="s">
        <v>116</v>
      </c>
      <c r="C4" s="78">
        <v>0.16979811565217393</v>
      </c>
      <c r="D4" s="78">
        <v>0.16979811565217393</v>
      </c>
      <c r="E4" s="78">
        <v>0.16918146000000001</v>
      </c>
      <c r="F4" s="78">
        <v>0.24257506427947598</v>
      </c>
      <c r="G4" s="78">
        <v>0.24917844384057974</v>
      </c>
    </row>
    <row r="5" spans="1:15" ht="15.75" customHeight="1" x14ac:dyDescent="0.25">
      <c r="A5" s="5"/>
      <c r="B5" s="11" t="s">
        <v>119</v>
      </c>
      <c r="C5" s="78">
        <v>0.14685242434782611</v>
      </c>
      <c r="D5" s="78">
        <v>0.14685242434782611</v>
      </c>
      <c r="E5" s="78">
        <v>0.15306893999999999</v>
      </c>
      <c r="F5" s="78">
        <v>0.222275895720524</v>
      </c>
      <c r="G5" s="78">
        <v>0.20930989282608695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0.7746642869832403</v>
      </c>
      <c r="D8" s="77">
        <v>0.7746642869832403</v>
      </c>
      <c r="E8" s="77">
        <v>0.74453475862389373</v>
      </c>
      <c r="F8" s="77">
        <v>0.76042983634061123</v>
      </c>
      <c r="G8" s="77">
        <v>0.87981476136787573</v>
      </c>
    </row>
    <row r="9" spans="1:15" ht="15.75" customHeight="1" x14ac:dyDescent="0.25">
      <c r="B9" s="7" t="s">
        <v>121</v>
      </c>
      <c r="C9" s="77">
        <v>0.11080766301675977</v>
      </c>
      <c r="D9" s="77">
        <v>0.11080766301675977</v>
      </c>
      <c r="E9" s="77">
        <v>0.15768966737610621</v>
      </c>
      <c r="F9" s="77">
        <v>0.15128970565938862</v>
      </c>
      <c r="G9" s="77">
        <v>8.4982107632124368E-2</v>
      </c>
    </row>
    <row r="10" spans="1:15" ht="15.75" customHeight="1" x14ac:dyDescent="0.25">
      <c r="B10" s="7" t="s">
        <v>122</v>
      </c>
      <c r="C10" s="78">
        <v>6.8205441999999991E-2</v>
      </c>
      <c r="D10" s="78">
        <v>6.8205441999999991E-2</v>
      </c>
      <c r="E10" s="78">
        <v>6.5978383999999987E-2</v>
      </c>
      <c r="F10" s="78">
        <v>5.1243388000000001E-2</v>
      </c>
      <c r="G10" s="78">
        <v>2.1728535633333337E-2</v>
      </c>
    </row>
    <row r="11" spans="1:15" ht="15.75" customHeight="1" x14ac:dyDescent="0.25">
      <c r="B11" s="7" t="s">
        <v>123</v>
      </c>
      <c r="C11" s="78">
        <v>4.6322608000000001E-2</v>
      </c>
      <c r="D11" s="78">
        <v>4.6322608000000001E-2</v>
      </c>
      <c r="E11" s="78">
        <v>3.1797190000000003E-2</v>
      </c>
      <c r="F11" s="78">
        <v>3.7037069999999998E-2</v>
      </c>
      <c r="G11" s="78">
        <v>1.3474595366666666E-2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0.50700000000000001</v>
      </c>
      <c r="I14" s="80">
        <v>0.50700000000000001</v>
      </c>
      <c r="J14" s="80">
        <v>0.50700000000000001</v>
      </c>
      <c r="K14" s="80">
        <v>0.50700000000000001</v>
      </c>
      <c r="L14" s="80">
        <v>0.50448073319599995</v>
      </c>
      <c r="M14" s="80">
        <v>0.46400022280350001</v>
      </c>
      <c r="N14" s="80">
        <v>0.4257469854905</v>
      </c>
      <c r="O14" s="80">
        <v>0.43192263846449996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0.20158004958843698</v>
      </c>
      <c r="I15" s="77">
        <f t="shared" si="0"/>
        <v>0.20158004958843698</v>
      </c>
      <c r="J15" s="77">
        <f t="shared" si="0"/>
        <v>0.20158004958843698</v>
      </c>
      <c r="K15" s="77">
        <f t="shared" si="0"/>
        <v>0.20158004958843698</v>
      </c>
      <c r="L15" s="77">
        <f t="shared" si="0"/>
        <v>0.20057840476146097</v>
      </c>
      <c r="M15" s="77">
        <f t="shared" si="0"/>
        <v>0.18448360536839317</v>
      </c>
      <c r="N15" s="77">
        <f t="shared" si="0"/>
        <v>0.16927435591183934</v>
      </c>
      <c r="O15" s="77">
        <f t="shared" si="0"/>
        <v>0.17172975715984701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0.58099999999999996</v>
      </c>
      <c r="D2" s="78">
        <v>0.39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0.20399999999999999</v>
      </c>
      <c r="D3" s="78">
        <v>0.22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0.182</v>
      </c>
      <c r="D4" s="78">
        <v>0.36599999999999999</v>
      </c>
      <c r="E4" s="78">
        <v>0.95099999999999996</v>
      </c>
      <c r="F4" s="78">
        <v>0.754</v>
      </c>
      <c r="G4" s="78">
        <v>0</v>
      </c>
    </row>
    <row r="5" spans="1:7" x14ac:dyDescent="0.25">
      <c r="B5" s="43" t="s">
        <v>169</v>
      </c>
      <c r="C5" s="77">
        <f>1-SUM(C2:C4)</f>
        <v>3.300000000000014E-2</v>
      </c>
      <c r="D5" s="77">
        <f t="shared" ref="D5:G5" si="0">1-SUM(D2:D4)</f>
        <v>2.4000000000000021E-2</v>
      </c>
      <c r="E5" s="77">
        <f t="shared" si="0"/>
        <v>4.9000000000000044E-2</v>
      </c>
      <c r="F5" s="77">
        <f t="shared" si="0"/>
        <v>0.246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0.34822000000000003</v>
      </c>
      <c r="D2" s="28">
        <v>0.34040999999999999</v>
      </c>
      <c r="E2" s="28">
        <v>0.33460999999999996</v>
      </c>
      <c r="F2" s="28">
        <v>0.32890999999999998</v>
      </c>
      <c r="G2" s="28">
        <v>0.32323999999999997</v>
      </c>
      <c r="H2" s="28">
        <v>0.31768000000000002</v>
      </c>
      <c r="I2" s="28">
        <v>0.31218000000000001</v>
      </c>
      <c r="J2" s="28">
        <v>0.30676999999999999</v>
      </c>
      <c r="K2" s="28">
        <v>0.30145</v>
      </c>
      <c r="L2">
        <v>0.29625000000000001</v>
      </c>
      <c r="M2">
        <v>0.29114999999999996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3.7589999999999998E-2</v>
      </c>
      <c r="D4" s="28">
        <v>3.6510000000000001E-2</v>
      </c>
      <c r="E4" s="28">
        <v>3.5459999999999998E-2</v>
      </c>
      <c r="F4" s="28">
        <v>3.4450000000000001E-2</v>
      </c>
      <c r="G4" s="28">
        <v>3.347E-2</v>
      </c>
      <c r="H4" s="28">
        <v>3.2530000000000003E-2</v>
      </c>
      <c r="I4" s="28">
        <v>3.1629999999999998E-2</v>
      </c>
      <c r="J4" s="28">
        <v>3.0750000000000003E-2</v>
      </c>
      <c r="K4" s="28">
        <v>2.9910000000000003E-2</v>
      </c>
      <c r="L4">
        <v>2.9100000000000001E-2</v>
      </c>
      <c r="M4">
        <v>2.8309999999999998E-2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0.50700000000000001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0.50448073319599995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0.754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>
        <v>57.518999999999998</v>
      </c>
      <c r="G13" s="28">
        <v>55.295999999999999</v>
      </c>
      <c r="H13" s="28">
        <v>53.186</v>
      </c>
      <c r="I13" s="28">
        <v>51.381999999999998</v>
      </c>
      <c r="J13" s="28">
        <v>49.75</v>
      </c>
      <c r="K13" s="28">
        <v>47.697000000000003</v>
      </c>
      <c r="L13">
        <v>46.189</v>
      </c>
      <c r="M13">
        <v>44.737000000000002</v>
      </c>
    </row>
    <row r="14" spans="1:13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34.033844527775365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44.617032551597681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38.206933042564401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0.15198708897777732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1.0608709777461309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1.0608709777461309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1.0608709777461309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1.0608709777461309</v>
      </c>
      <c r="E13" s="86" t="s">
        <v>201</v>
      </c>
    </row>
    <row r="14" spans="1:5" ht="15.75" customHeight="1" x14ac:dyDescent="0.25">
      <c r="A14" s="11" t="s">
        <v>189</v>
      </c>
      <c r="B14" s="85">
        <v>0.25900000000000001</v>
      </c>
      <c r="C14" s="85">
        <v>0.95</v>
      </c>
      <c r="D14" s="86">
        <v>14.142094420718047</v>
      </c>
      <c r="E14" s="86" t="s">
        <v>201</v>
      </c>
    </row>
    <row r="15" spans="1:5" ht="15.75" customHeight="1" x14ac:dyDescent="0.25">
      <c r="A15" s="11" t="s">
        <v>206</v>
      </c>
      <c r="B15" s="85">
        <v>0.25900000000000001</v>
      </c>
      <c r="C15" s="85">
        <v>0.95</v>
      </c>
      <c r="D15" s="86">
        <v>14.142094420718047</v>
      </c>
      <c r="E15" s="86" t="s">
        <v>201</v>
      </c>
    </row>
    <row r="16" spans="1:5" ht="15.75" customHeight="1" x14ac:dyDescent="0.25">
      <c r="A16" s="53" t="s">
        <v>57</v>
      </c>
      <c r="B16" s="85">
        <v>0.34200000000000003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0.19837160627123551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0.9940340129549281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1.1278183041003185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24.081186490425257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4.6291754106690286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20.451035195022747</v>
      </c>
      <c r="E24" s="86" t="s">
        <v>201</v>
      </c>
    </row>
    <row r="25" spans="1:5" ht="15.75" customHeight="1" x14ac:dyDescent="0.25">
      <c r="A25" s="53" t="s">
        <v>87</v>
      </c>
      <c r="B25" s="85">
        <v>0.26200000000000001</v>
      </c>
      <c r="C25" s="85">
        <v>0.95</v>
      </c>
      <c r="D25" s="86">
        <v>20.451016308741842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4.5312261800496501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3.6607681464780271</v>
      </c>
      <c r="E27" s="86" t="s">
        <v>201</v>
      </c>
    </row>
    <row r="28" spans="1:5" ht="15.75" customHeight="1" x14ac:dyDescent="0.25">
      <c r="A28" s="53" t="s">
        <v>84</v>
      </c>
      <c r="B28" s="85">
        <v>0.55000000000000004</v>
      </c>
      <c r="C28" s="85">
        <v>0.95</v>
      </c>
      <c r="D28" s="86">
        <v>0.60913822052963418</v>
      </c>
      <c r="E28" s="86" t="s">
        <v>201</v>
      </c>
    </row>
    <row r="29" spans="1:5" ht="15.75" customHeight="1" x14ac:dyDescent="0.25">
      <c r="A29" s="53" t="s">
        <v>58</v>
      </c>
      <c r="B29" s="85">
        <v>0.30399999999999999</v>
      </c>
      <c r="C29" s="85">
        <v>0.95</v>
      </c>
      <c r="D29" s="86">
        <v>58.881752232190664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186.65797144976466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186.65797144976466</v>
      </c>
      <c r="E31" s="86" t="s">
        <v>201</v>
      </c>
    </row>
    <row r="32" spans="1:5" ht="15.75" customHeight="1" x14ac:dyDescent="0.25">
      <c r="A32" s="53" t="s">
        <v>28</v>
      </c>
      <c r="B32" s="85">
        <v>0.55000000000000004</v>
      </c>
      <c r="C32" s="85">
        <v>0.95</v>
      </c>
      <c r="D32" s="86">
        <v>0.36248454583155937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0.77800000000000002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0.51100000000000001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8.5999999999999993E-2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1.8837775380830557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0.38644292797246627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2020-06-17T05:09:24Z</dcterms:modified>
</cp:coreProperties>
</file>