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A9C49C5-142A-407A-9C83-065F246F5C98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<sst xmlns="http://schemas.openxmlformats.org/spreadsheetml/2006/main" count="1107" uniqueCount="272">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</sst>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0.1026</v>
      </c>
      <c r="D46" s="17"/>
    </row>
    <row r="47" spans="1:5" ht="15.75" customHeight="1" x14ac:dyDescent="0.25">
      <c r="B47" s="16" t="s">
        <v>12</v>
      </c>
      <c r="C47" s="67">
        <v>0.21789999999999998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0.24247809300000001</v>
      </c>
      <c r="C3" s="26">
        <f>frac_mam_1_5months * 2.6</f>
        <v>0.24247809300000001</v>
      </c>
      <c r="D3" s="26">
        <f>frac_mam_6_11months * 2.6</f>
        <v>0.36887743360000003</v>
      </c>
      <c r="E3" s="26">
        <f>frac_mam_12_23months * 2.6</f>
        <v>0.33995741779999999</v>
      </c>
      <c r="F3" s="26">
        <f>frac_mam_24_59months * 2.6</f>
        <v>0.12835586486666667</v>
      </c>
    </row>
    <row r="4" spans="1:6" ht="15.75" customHeight="1" x14ac:dyDescent="0.25">
      <c r="A4" s="3" t="s">
        <v>66</v>
      </c>
      <c r="B4" s="26">
        <f>frac_sam_1month * 2.6</f>
        <v>0.14077631100000002</v>
      </c>
      <c r="C4" s="26">
        <f>frac_sam_1_5months * 2.6</f>
        <v>0.14077631100000002</v>
      </c>
      <c r="D4" s="26">
        <f>frac_sam_6_11months * 2.6</f>
        <v>0.1276037464</v>
      </c>
      <c r="E4" s="26">
        <f>frac_sam_12_23months * 2.6</f>
        <v>0.1189465862</v>
      </c>
      <c r="F4" s="26">
        <f>frac_sam_24_59months * 2.6</f>
        <v>4.1375512533333325E-2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9.9159536972596149E-2</v>
      </c>
      <c r="D7" s="93">
        <f>diarrhoea_1_5mo/26</f>
        <v>9.9299050051538468E-2</v>
      </c>
      <c r="E7" s="93">
        <f>diarrhoea_6_11mo/26</f>
        <v>9.9299050051538468E-2</v>
      </c>
      <c r="F7" s="93">
        <f>diarrhoea_12_23mo/26</f>
        <v>6.4714083753461535E-2</v>
      </c>
      <c r="G7" s="93">
        <f>diarrhoea_24_59mo/26</f>
        <v>6.4714083753461535E-2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9.9159536972596149E-2</v>
      </c>
      <c r="D12" s="93">
        <f>diarrhoea_1_5mo/26</f>
        <v>9.9299050051538468E-2</v>
      </c>
      <c r="E12" s="93">
        <f>diarrhoea_6_11mo/26</f>
        <v>9.9299050051538468E-2</v>
      </c>
      <c r="F12" s="93">
        <f>diarrhoea_12_23mo/26</f>
        <v>6.4714083753461535E-2</v>
      </c>
      <c r="G12" s="93">
        <f>diarrhoea_24_59mo/26</f>
        <v>6.4714083753461535E-2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7633020.9780000011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9166844.9807068054</v>
      </c>
      <c r="I2" s="22">
        <f>G2-H2</f>
        <v>38416155.019293196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7747798.6846000003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9304686.7928380389</v>
      </c>
      <c r="I3" s="22">
        <f t="shared" ref="I3:I15" si="3">G3-H3</f>
        <v>39637313.207161963</v>
      </c>
    </row>
    <row r="4" spans="1:9" ht="15.75" customHeight="1" x14ac:dyDescent="0.25">
      <c r="A4" s="92">
        <f t="shared" si="2"/>
        <v>2022</v>
      </c>
      <c r="B4" s="74">
        <v>7862243.0144000007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9442128.2374798395</v>
      </c>
      <c r="I4" s="22">
        <f t="shared" si="3"/>
        <v>40896871.762520164</v>
      </c>
    </row>
    <row r="5" spans="1:9" ht="15.75" customHeight="1" x14ac:dyDescent="0.25">
      <c r="A5" s="92">
        <f t="shared" si="2"/>
        <v>2023</v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>
        <f t="shared" si="2"/>
        <v>2024</v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>
        <f t="shared" si="2"/>
        <v>2025</v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>
        <f t="shared" si="2"/>
        <v>2026</v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>
        <f t="shared" si="2"/>
        <v>2027</v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>
        <f t="shared" si="2"/>
        <v>2028</v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>
        <f t="shared" si="2"/>
        <v>2029</v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>
        <f t="shared" si="2"/>
        <v>2030</v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0.56759213677749354</v>
      </c>
      <c r="E2" s="77">
        <v>0.47033326238493722</v>
      </c>
      <c r="F2" s="77">
        <v>0.28445127687150845</v>
      </c>
      <c r="G2" s="77">
        <v>0.27040957431715207</v>
      </c>
    </row>
    <row r="3" spans="1:15" ht="15.75" customHeight="1" x14ac:dyDescent="0.25">
      <c r="A3" s="5"/>
      <c r="B3" s="11" t="s">
        <v>118</v>
      </c>
      <c r="C3" s="77">
        <v>0.2138463332225064</v>
      </c>
      <c r="D3" s="77">
        <v>0.2138463332225064</v>
      </c>
      <c r="E3" s="77">
        <v>0.24565176761506274</v>
      </c>
      <c r="F3" s="77">
        <v>0.24593183312849162</v>
      </c>
      <c r="G3" s="77">
        <v>0.24346839901618117</v>
      </c>
    </row>
    <row r="4" spans="1:15" ht="15.75" customHeight="1" x14ac:dyDescent="0.25">
      <c r="A4" s="5"/>
      <c r="B4" s="11" t="s">
        <v>116</v>
      </c>
      <c r="C4" s="78">
        <v>0.12532197821100916</v>
      </c>
      <c r="D4" s="78">
        <v>0.12532197821100916</v>
      </c>
      <c r="E4" s="78">
        <v>0.16759893989399291</v>
      </c>
      <c r="F4" s="78">
        <v>0.22821555129589632</v>
      </c>
      <c r="G4" s="78">
        <v>0.22205574057613167</v>
      </c>
    </row>
    <row r="5" spans="1:15" ht="15.75" customHeight="1" x14ac:dyDescent="0.25">
      <c r="A5" s="5"/>
      <c r="B5" s="11" t="s">
        <v>119</v>
      </c>
      <c r="C5" s="78">
        <v>9.3239551788990821E-2</v>
      </c>
      <c r="D5" s="78">
        <v>9.3239551788990821E-2</v>
      </c>
      <c r="E5" s="78">
        <v>0.11641603010600707</v>
      </c>
      <c r="F5" s="78">
        <v>0.24140133870410369</v>
      </c>
      <c r="G5" s="78">
        <v>0.26406628609053501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0.64945282223004697</v>
      </c>
      <c r="D8" s="77">
        <v>0.64945282223004697</v>
      </c>
      <c r="E8" s="77">
        <v>0.51475657361282368</v>
      </c>
      <c r="F8" s="77">
        <v>0.51857332986601712</v>
      </c>
      <c r="G8" s="77">
        <v>0.72956095613383309</v>
      </c>
    </row>
    <row r="9" spans="1:15" ht="15.75" customHeight="1" x14ac:dyDescent="0.25">
      <c r="B9" s="7" t="s">
        <v>121</v>
      </c>
      <c r="C9" s="77">
        <v>0.203141637769953</v>
      </c>
      <c r="D9" s="77">
        <v>0.203141637769953</v>
      </c>
      <c r="E9" s="77">
        <v>0.2942891263871763</v>
      </c>
      <c r="F9" s="77">
        <v>0.30492513013398298</v>
      </c>
      <c r="G9" s="77">
        <v>0.20515774486616697</v>
      </c>
    </row>
    <row r="10" spans="1:15" ht="15.75" customHeight="1" x14ac:dyDescent="0.25">
      <c r="B10" s="7" t="s">
        <v>122</v>
      </c>
      <c r="C10" s="78">
        <v>9.3260805000000002E-2</v>
      </c>
      <c r="D10" s="78">
        <v>9.3260805000000002E-2</v>
      </c>
      <c r="E10" s="78">
        <v>0.14187593600000001</v>
      </c>
      <c r="F10" s="78">
        <v>0.130752853</v>
      </c>
      <c r="G10" s="78">
        <v>4.9367640333333337E-2</v>
      </c>
    </row>
    <row r="11" spans="1:15" ht="15.75" customHeight="1" x14ac:dyDescent="0.25">
      <c r="B11" s="7" t="s">
        <v>123</v>
      </c>
      <c r="C11" s="78">
        <v>5.4144734999999999E-2</v>
      </c>
      <c r="D11" s="78">
        <v>5.4144734999999999E-2</v>
      </c>
      <c r="E11" s="78">
        <v>4.9078363999999999E-2</v>
      </c>
      <c r="F11" s="78">
        <v>4.5748686999999996E-2</v>
      </c>
      <c r="G11" s="78">
        <v>1.5913658666666664E-2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0.57799999999999996</v>
      </c>
      <c r="I14" s="80">
        <v>0.57799999999999996</v>
      </c>
      <c r="J14" s="80">
        <v>0.57799999999999996</v>
      </c>
      <c r="K14" s="80">
        <v>0.57799999999999996</v>
      </c>
      <c r="L14" s="80">
        <v>0.53332275822599995</v>
      </c>
      <c r="M14" s="80">
        <v>0.46682218807350007</v>
      </c>
      <c r="N14" s="80">
        <v>0.48607925599449997</v>
      </c>
      <c r="O14" s="80">
        <v>0.46674016143899999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0.21705625311510418</v>
      </c>
      <c r="I15" s="77">
        <f t="shared" si="0"/>
        <v>0.21705625311510418</v>
      </c>
      <c r="J15" s="77">
        <f t="shared" si="0"/>
        <v>0.21705625311510418</v>
      </c>
      <c r="K15" s="77">
        <f t="shared" si="0"/>
        <v>0.21705625311510418</v>
      </c>
      <c r="L15" s="77">
        <f t="shared" si="0"/>
        <v>0.20027861522759197</v>
      </c>
      <c r="M15" s="77">
        <f t="shared" si="0"/>
        <v>0.17530566611458201</v>
      </c>
      <c r="N15" s="77">
        <f t="shared" si="0"/>
        <v>0.18253726993623479</v>
      </c>
      <c r="O15" s="77">
        <f t="shared" si="0"/>
        <v>0.17527486266485842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0.32200000000000001</v>
      </c>
      <c r="D2" s="78">
        <v>0.23600000000000002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0.34499999999999997</v>
      </c>
      <c r="D3" s="78">
        <v>0.29899999999999999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0.29699999999999999</v>
      </c>
      <c r="D4" s="78">
        <v>0.435</v>
      </c>
      <c r="E4" s="78">
        <v>0.96599999999999997</v>
      </c>
      <c r="F4" s="78">
        <v>0.66299999999999992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3.0000000000000027E-2</v>
      </c>
      <c r="E5" s="77">
        <f t="shared" si="0"/>
        <v>3.400000000000003E-2</v>
      </c>
      <c r="F5" s="77">
        <f t="shared" si="0"/>
        <v>0.33700000000000008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0.34023999999999999</v>
      </c>
      <c r="D2" s="28">
        <v>0.3271</v>
      </c>
      <c r="E2" s="28">
        <v>0.31428999999999996</v>
      </c>
      <c r="F2" s="28">
        <v>0.30182999999999999</v>
      </c>
      <c r="G2" s="28">
        <v>0.28975000000000001</v>
      </c>
      <c r="H2" s="28">
        <v>0.27803</v>
      </c>
      <c r="I2" s="28">
        <v>0.26671</v>
      </c>
      <c r="J2" s="28">
        <v>0.25577</v>
      </c>
      <c r="K2" s="28">
        <v>0.24521999999999999</v>
      </c>
      <c r="L2">
        <v>0.23505999999999999</v>
      </c>
      <c r="M2">
        <v>0.22527999999999998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9.8610000000000003E-2</v>
      </c>
      <c r="D4" s="28">
        <v>9.783E-2</v>
      </c>
      <c r="E4" s="28">
        <v>9.7089999999999996E-2</v>
      </c>
      <c r="F4" s="28">
        <v>9.6359999999999987E-2</v>
      </c>
      <c r="G4" s="28">
        <v>9.5630000000000007E-2</v>
      </c>
      <c r="H4" s="28">
        <v>9.493E-2</v>
      </c>
      <c r="I4" s="28">
        <v>9.4229999999999994E-2</v>
      </c>
      <c r="J4" s="28">
        <v>9.3550000000000008E-2</v>
      </c>
      <c r="K4" s="28">
        <v>9.2870000000000008E-2</v>
      </c>
      <c r="L4">
        <v>9.221E-2</v>
      </c>
      <c r="M4">
        <v>9.1569999999999999E-2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0.57799999999999996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0.53332275822599995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0.23600000000000002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0.66299999999999992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89.522000000000006</v>
      </c>
      <c r="D13" s="28">
        <v>85.385000000000005</v>
      </c>
      <c r="E13" s="28">
        <v>81.510000000000005</v>
      </c>
      <c r="F13" s="28">
        <v>77.820999999999998</v>
      </c>
      <c r="G13" s="28">
        <v>74.349000000000004</v>
      </c>
      <c r="H13" s="28">
        <v>71.049000000000007</v>
      </c>
      <c r="I13" s="28">
        <v>67.924999999999997</v>
      </c>
      <c r="J13" s="28">
        <v>65.042000000000002</v>
      </c>
      <c r="K13" s="28">
        <v>62.226999999999997</v>
      </c>
      <c r="L13">
        <v>59.646000000000001</v>
      </c>
      <c r="M13">
        <v>57.198999999999998</v>
      </c>
    </row>
    <row r="14" spans="1:13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45.474336039627488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42.690808780825854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217.56734416221173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0.68484405953901173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1.2680102228364176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1.2680102228364176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1.2680102228364176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1.2680102228364176</v>
      </c>
      <c r="E13" s="86" t="s">
        <v>201</v>
      </c>
    </row>
    <row r="14" spans="1:5" ht="15.75" customHeight="1" x14ac:dyDescent="0.25">
      <c r="A14" s="11" t="s">
        <v>189</v>
      </c>
      <c r="B14" s="85">
        <v>0.20499999999999999</v>
      </c>
      <c r="C14" s="85">
        <v>0.95</v>
      </c>
      <c r="D14" s="86">
        <v>13.708520680846444</v>
      </c>
      <c r="E14" s="86" t="s">
        <v>201</v>
      </c>
    </row>
    <row r="15" spans="1:5" ht="15.75" customHeight="1" x14ac:dyDescent="0.25">
      <c r="A15" s="11" t="s">
        <v>206</v>
      </c>
      <c r="B15" s="85">
        <v>0.20499999999999999</v>
      </c>
      <c r="C15" s="85">
        <v>0.95</v>
      </c>
      <c r="D15" s="86">
        <v>13.708520680846444</v>
      </c>
      <c r="E15" s="86" t="s">
        <v>201</v>
      </c>
    </row>
    <row r="16" spans="1:5" ht="15.75" customHeight="1" x14ac:dyDescent="0.25">
      <c r="A16" s="53" t="s">
        <v>57</v>
      </c>
      <c r="B16" s="85">
        <v>0.21299999999999999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0.44775725299200048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5.0749502759813003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6.3462726393905529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23.484675418466335</v>
      </c>
      <c r="E22" s="86" t="s">
        <v>201</v>
      </c>
    </row>
    <row r="23" spans="1:5" ht="15.75" customHeight="1" x14ac:dyDescent="0.25">
      <c r="A23" s="53" t="s">
        <v>34</v>
      </c>
      <c r="B23" s="85">
        <v>0.63300000000000001</v>
      </c>
      <c r="C23" s="85">
        <v>0.95</v>
      </c>
      <c r="D23" s="86">
        <v>4.5665474093235741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19.707938696589764</v>
      </c>
      <c r="E24" s="86" t="s">
        <v>201</v>
      </c>
    </row>
    <row r="25" spans="1:5" ht="15.75" customHeight="1" x14ac:dyDescent="0.25">
      <c r="A25" s="53" t="s">
        <v>87</v>
      </c>
      <c r="B25" s="85">
        <v>0.27200000000000002</v>
      </c>
      <c r="C25" s="85">
        <v>0.95</v>
      </c>
      <c r="D25" s="86">
        <v>19.707860250536164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4.8922641845172832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5.4015150687630156</v>
      </c>
      <c r="E27" s="86" t="s">
        <v>201</v>
      </c>
    </row>
    <row r="28" spans="1:5" ht="15.75" customHeight="1" x14ac:dyDescent="0.25">
      <c r="A28" s="53" t="s">
        <v>84</v>
      </c>
      <c r="B28" s="85">
        <v>0.36799999999999999</v>
      </c>
      <c r="C28" s="85">
        <v>0.95</v>
      </c>
      <c r="D28" s="86">
        <v>0.74124054138899886</v>
      </c>
      <c r="E28" s="86" t="s">
        <v>201</v>
      </c>
    </row>
    <row r="29" spans="1:5" ht="15.75" customHeight="1" x14ac:dyDescent="0.25">
      <c r="A29" s="53" t="s">
        <v>58</v>
      </c>
      <c r="B29" s="85">
        <v>0.40200000000000002</v>
      </c>
      <c r="C29" s="85">
        <v>0.95</v>
      </c>
      <c r="D29" s="86">
        <v>84.992956066465482</v>
      </c>
      <c r="E29" s="86" t="s">
        <v>201</v>
      </c>
    </row>
    <row r="30" spans="1:5" ht="15.75" customHeight="1" x14ac:dyDescent="0.25">
      <c r="A30" s="53" t="s">
        <v>67</v>
      </c>
      <c r="B30" s="85">
        <v>5.7999999999999996E-2</v>
      </c>
      <c r="C30" s="85">
        <v>0.95</v>
      </c>
      <c r="D30" s="86">
        <v>176.0650560241138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176.0650560241138</v>
      </c>
      <c r="E31" s="86" t="s">
        <v>201</v>
      </c>
    </row>
    <row r="32" spans="1:5" ht="15.75" customHeight="1" x14ac:dyDescent="0.25">
      <c r="A32" s="53" t="s">
        <v>28</v>
      </c>
      <c r="B32" s="85">
        <v>0.56000000000000005</v>
      </c>
      <c r="C32" s="85">
        <v>0.95</v>
      </c>
      <c r="D32" s="86">
        <v>0.92770596430656782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0.58099999999999996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0.28999999999999998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0.68500000000000005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2.3E-2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0.33200000000000002</v>
      </c>
      <c r="C38" s="85">
        <v>0.95</v>
      </c>
      <c r="D38" s="86">
        <v>1.9533928440049897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0.95049072437857518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2020-06-17T05:09:37Z</dcterms:modified>
</cp:coreProperties>
</file>