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7B1BF85-A841-4B67-87E3-7BF6F3D9D363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<sst xmlns="http://schemas.openxmlformats.org/spreadsheetml/2006/main" count="1107" uniqueCount="272">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</sst>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9.8299999999999998E-2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2.1002496580000002E-2</v>
      </c>
      <c r="C3" s="26">
        <f>frac_mam_1_5months * 2.6</f>
        <v>2.1002496580000002E-2</v>
      </c>
      <c r="D3" s="26">
        <f>frac_mam_6_11months * 2.6</f>
        <v>1.4002597180000001E-2</v>
      </c>
      <c r="E3" s="26">
        <f>frac_mam_12_23months * 2.6</f>
        <v>1.9147565944000002E-2</v>
      </c>
      <c r="F3" s="26">
        <f>frac_mam_24_59months * 2.6</f>
        <v>6.0156087593333327E-3</v>
      </c>
    </row>
    <row r="4" spans="1:6" ht="15.75" customHeight="1" x14ac:dyDescent="0.25">
      <c r="A4" s="3" t="s">
        <v>66</v>
      </c>
      <c r="B4" s="26">
        <f>frac_sam_1month * 2.6</f>
        <v>1.184524562E-2</v>
      </c>
      <c r="C4" s="26">
        <f>frac_sam_1_5months * 2.6</f>
        <v>1.184524562E-2</v>
      </c>
      <c r="D4" s="26">
        <f>frac_sam_6_11months * 2.6</f>
        <v>6.8713325200000005E-3</v>
      </c>
      <c r="E4" s="26">
        <f>frac_sam_12_23months * 2.6</f>
        <v>1.3770040960000003E-3</v>
      </c>
      <c r="F4" s="26">
        <f>frac_sam_24_59months * 2.6</f>
        <v>8.7335509733333337E-4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8.1985173129134503E-2</v>
      </c>
      <c r="D7" s="93">
        <f>diarrhoea_1_5mo/26</f>
        <v>0.10947813531884615</v>
      </c>
      <c r="E7" s="93">
        <f>diarrhoea_6_11mo/26</f>
        <v>0.10947813531884615</v>
      </c>
      <c r="F7" s="93">
        <f>diarrhoea_12_23mo/26</f>
        <v>7.4340823039615395E-2</v>
      </c>
      <c r="G7" s="93">
        <f>diarrhoea_24_59mo/26</f>
        <v>7.4340823039615395E-2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8.1985173129134503E-2</v>
      </c>
      <c r="D12" s="93">
        <f>diarrhoea_1_5mo/26</f>
        <v>0.10947813531884615</v>
      </c>
      <c r="E12" s="93">
        <f>diarrhoea_6_11mo/26</f>
        <v>0.10947813531884615</v>
      </c>
      <c r="F12" s="93">
        <f>diarrhoea_12_23mo/26</f>
        <v>7.4340823039615395E-2</v>
      </c>
      <c r="G12" s="93">
        <f>diarrhoea_24_59mo/26</f>
        <v>7.4340823039615395E-2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597084.28799999994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692536.60878944991</v>
      </c>
      <c r="I2" s="22">
        <f>G2-H2</f>
        <v>17088463.391210549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593648.37800000003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688551.42025354633</v>
      </c>
      <c r="I3" s="22">
        <f t="shared" ref="I3:I15" si="3">G3-H3</f>
        <v>17381448.579746455</v>
      </c>
    </row>
    <row r="4" spans="1:9" ht="15.75" customHeight="1" x14ac:dyDescent="0.25">
      <c r="A4" s="92">
        <f t="shared" si="2"/>
        <v>2022</v>
      </c>
      <c r="B4" s="74">
        <v>589900.71000000008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684204.63481679955</v>
      </c>
      <c r="I4" s="22">
        <f t="shared" si="3"/>
        <v>17698795.365183201</v>
      </c>
    </row>
    <row r="5" spans="1:9" ht="15.75" customHeight="1" x14ac:dyDescent="0.25">
      <c r="A5" s="92">
        <f t="shared" si="2"/>
        <v>2023</v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>
        <f t="shared" si="2"/>
        <v>2024</v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>
        <f t="shared" si="2"/>
        <v>2025</v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>
        <f t="shared" si="2"/>
        <v>2026</v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>
        <f t="shared" si="2"/>
        <v>2027</v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>
        <f t="shared" si="2"/>
        <v>2028</v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>
        <f t="shared" si="2"/>
        <v>2029</v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>
        <f t="shared" si="2"/>
        <v>2030</v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0.62135815277777784</v>
      </c>
      <c r="E2" s="77">
        <v>0.57268460607798166</v>
      </c>
      <c r="F2" s="77">
        <v>0.4611487881226054</v>
      </c>
      <c r="G2" s="77">
        <v>0.50241034089570558</v>
      </c>
    </row>
    <row r="3" spans="1:15" ht="15.75" customHeight="1" x14ac:dyDescent="0.25">
      <c r="A3" s="5"/>
      <c r="B3" s="11" t="s">
        <v>118</v>
      </c>
      <c r="C3" s="77">
        <v>0.27339758722222224</v>
      </c>
      <c r="D3" s="77">
        <v>0.27339758722222224</v>
      </c>
      <c r="E3" s="77">
        <v>0.3158936439220183</v>
      </c>
      <c r="F3" s="77">
        <v>0.37857098187739463</v>
      </c>
      <c r="G3" s="77">
        <v>0.37438714910429444</v>
      </c>
    </row>
    <row r="4" spans="1:15" ht="15.75" customHeight="1" x14ac:dyDescent="0.25">
      <c r="A4" s="5"/>
      <c r="B4" s="11" t="s">
        <v>116</v>
      </c>
      <c r="C4" s="78">
        <v>9.0209365714285714E-2</v>
      </c>
      <c r="D4" s="78">
        <v>9.0209365714285714E-2</v>
      </c>
      <c r="E4" s="78">
        <v>9.6364756756756736E-2</v>
      </c>
      <c r="F4" s="78">
        <v>0.11758876686915889</v>
      </c>
      <c r="G4" s="78">
        <v>0.10229811299638988</v>
      </c>
    </row>
    <row r="5" spans="1:15" ht="15.75" customHeight="1" x14ac:dyDescent="0.25">
      <c r="A5" s="5"/>
      <c r="B5" s="11" t="s">
        <v>119</v>
      </c>
      <c r="C5" s="78">
        <v>1.5034894285714286E-2</v>
      </c>
      <c r="D5" s="78">
        <v>1.5034894285714286E-2</v>
      </c>
      <c r="E5" s="78">
        <v>1.5056993243243244E-2</v>
      </c>
      <c r="F5" s="78">
        <v>4.2691463130841122E-2</v>
      </c>
      <c r="G5" s="78">
        <v>2.0904397003610107E-2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0.92280004933299797</v>
      </c>
      <c r="D8" s="77">
        <v>0.92280004933299797</v>
      </c>
      <c r="E8" s="77">
        <v>0.94660701219969512</v>
      </c>
      <c r="F8" s="77">
        <v>0.92816355815045326</v>
      </c>
      <c r="G8" s="77">
        <v>0.96130158893172701</v>
      </c>
    </row>
    <row r="9" spans="1:15" ht="15.75" customHeight="1" x14ac:dyDescent="0.25">
      <c r="B9" s="7" t="s">
        <v>121</v>
      </c>
      <c r="C9" s="77">
        <v>6.4566203667002012E-2</v>
      </c>
      <c r="D9" s="77">
        <v>6.4566203667002012E-2</v>
      </c>
      <c r="E9" s="77">
        <v>4.5364553300304873E-2</v>
      </c>
      <c r="F9" s="77">
        <v>6.3942376449546826E-2</v>
      </c>
      <c r="G9" s="77">
        <v>3.6048809584939764E-2</v>
      </c>
    </row>
    <row r="10" spans="1:15" ht="15.75" customHeight="1" x14ac:dyDescent="0.25">
      <c r="B10" s="7" t="s">
        <v>122</v>
      </c>
      <c r="C10" s="78">
        <v>8.0778832999999998E-3</v>
      </c>
      <c r="D10" s="78">
        <v>8.0778832999999998E-3</v>
      </c>
      <c r="E10" s="78">
        <v>5.3856143E-3</v>
      </c>
      <c r="F10" s="78">
        <v>7.36444844E-3</v>
      </c>
      <c r="G10" s="78">
        <v>2.3136956766666664E-3</v>
      </c>
    </row>
    <row r="11" spans="1:15" ht="15.75" customHeight="1" x14ac:dyDescent="0.25">
      <c r="B11" s="7" t="s">
        <v>123</v>
      </c>
      <c r="C11" s="78">
        <v>4.5558637000000001E-3</v>
      </c>
      <c r="D11" s="78">
        <v>4.5558637000000001E-3</v>
      </c>
      <c r="E11" s="78">
        <v>2.6428202000000002E-3</v>
      </c>
      <c r="F11" s="78">
        <v>5.2961696000000007E-4</v>
      </c>
      <c r="G11" s="78">
        <v>3.3590580666666668E-4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4.4999999999999998E-2</v>
      </c>
      <c r="I14" s="80">
        <v>0.27829213483146065</v>
      </c>
      <c r="J14" s="80">
        <v>0.2766741573033708</v>
      </c>
      <c r="K14" s="80">
        <v>0.28638202247191008</v>
      </c>
      <c r="L14" s="80">
        <v>0.22000197185600001</v>
      </c>
      <c r="M14" s="80">
        <v>0.20822398360299998</v>
      </c>
      <c r="N14" s="80">
        <v>0.21044500673549998</v>
      </c>
      <c r="O14" s="80">
        <v>0.18115072333499999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2.6774058668802822E-2</v>
      </c>
      <c r="I15" s="77">
        <f t="shared" si="0"/>
        <v>0.16557799877875362</v>
      </c>
      <c r="J15" s="77">
        <f t="shared" si="0"/>
        <v>0.16461533599515624</v>
      </c>
      <c r="K15" s="77">
        <f t="shared" si="0"/>
        <v>0.17039131269674065</v>
      </c>
      <c r="L15" s="77">
        <f t="shared" si="0"/>
        <v>0.13089657114944114</v>
      </c>
      <c r="M15" s="77">
        <f t="shared" si="0"/>
        <v>0.12388891451641242</v>
      </c>
      <c r="N15" s="77">
        <f t="shared" si="0"/>
        <v>0.12521037681984182</v>
      </c>
      <c r="O15" s="77">
        <f t="shared" si="0"/>
        <v>0.10778089098816351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0.67799999999999994</v>
      </c>
      <c r="D2" s="78">
        <v>0.67799999999999994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3.7999999999999999E-2</v>
      </c>
      <c r="D3" s="78">
        <v>4.8000000000000001E-2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4.8000000000000001E-2</v>
      </c>
      <c r="D4" s="78">
        <v>4.8000000000000001E-2</v>
      </c>
      <c r="E4" s="78">
        <v>0.72599999999999998</v>
      </c>
      <c r="F4" s="78">
        <v>0.89350000000000007</v>
      </c>
      <c r="G4" s="78">
        <v>0</v>
      </c>
    </row>
    <row r="5" spans="1:7" x14ac:dyDescent="0.25">
      <c r="B5" s="43" t="s">
        <v>169</v>
      </c>
      <c r="C5" s="77">
        <f>1-SUM(C2:C4)</f>
        <v>0.23599999999999999</v>
      </c>
      <c r="D5" s="77">
        <f t="shared" ref="D5:G5" si="0">1-SUM(D2:D4)</f>
        <v>0.22599999999999998</v>
      </c>
      <c r="E5" s="77">
        <f t="shared" si="0"/>
        <v>0.27400000000000002</v>
      </c>
      <c r="F5" s="77">
        <f t="shared" si="0"/>
        <v>0.10649999999999993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0.11257</v>
      </c>
      <c r="D2" s="28">
        <v>0.10555999999999999</v>
      </c>
      <c r="E2" s="28">
        <v>9.8909999999999998E-2</v>
      </c>
      <c r="F2" s="28">
        <v>9.265000000000001E-2</v>
      </c>
      <c r="G2" s="28">
        <v>8.6750000000000008E-2</v>
      </c>
      <c r="H2" s="28">
        <v>8.1199999999999994E-2</v>
      </c>
      <c r="I2" s="28">
        <v>7.5979999999999992E-2</v>
      </c>
      <c r="J2" s="28">
        <v>7.109E-2</v>
      </c>
      <c r="K2" s="28">
        <v>6.6489999999999994E-2</v>
      </c>
      <c r="L2">
        <v>6.2179999999999999E-2</v>
      </c>
      <c r="M2">
        <v>5.8139999999999997E-2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7.3099999999999997E-3</v>
      </c>
      <c r="D4" s="28">
        <v>6.9899999999999997E-3</v>
      </c>
      <c r="E4" s="28">
        <v>6.7200000000000003E-3</v>
      </c>
      <c r="F4" s="28">
        <v>6.4600000000000005E-3</v>
      </c>
      <c r="G4" s="28">
        <v>6.2199999999999998E-3</v>
      </c>
      <c r="H4" s="28">
        <v>6.0000000000000001E-3</v>
      </c>
      <c r="I4" s="28">
        <v>5.7799999999999995E-3</v>
      </c>
      <c r="J4" s="28">
        <v>5.5800000000000008E-3</v>
      </c>
      <c r="K4" s="28">
        <v>5.3900000000000007E-3</v>
      </c>
      <c r="L4">
        <v>5.1999999999999998E-3</v>
      </c>
      <c r="M4">
        <v>5.0200000000000002E-3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4.4999999999999998E-2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0.22000197185600001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0.67799999999999994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0.89350000000000007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14.058999999999999</v>
      </c>
      <c r="D13" s="28">
        <v>13.542999999999999</v>
      </c>
      <c r="E13" s="28">
        <v>13.137</v>
      </c>
      <c r="F13" s="28">
        <v>12.693</v>
      </c>
      <c r="G13" s="28">
        <v>12.336</v>
      </c>
      <c r="H13" s="28">
        <v>12.005000000000001</v>
      </c>
      <c r="I13" s="28">
        <v>11.577999999999999</v>
      </c>
      <c r="J13" s="28">
        <v>11.426</v>
      </c>
      <c r="K13" s="28">
        <v>10.896000000000001</v>
      </c>
      <c r="L13">
        <v>10.673</v>
      </c>
      <c r="M13">
        <v>10.385999999999999</v>
      </c>
    </row>
    <row r="14" spans="1:13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70.181806402202682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40.152511457401388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604.92325779293253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1.4449927071862101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1.7519771718832788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1.7519771718832788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1.7519771718832788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1.7519771718832788</v>
      </c>
      <c r="E13" s="86" t="s">
        <v>201</v>
      </c>
    </row>
    <row r="14" spans="1:5" ht="15.75" customHeight="1" x14ac:dyDescent="0.25">
      <c r="A14" s="11" t="s">
        <v>189</v>
      </c>
      <c r="B14" s="85">
        <v>0.47799999999999998</v>
      </c>
      <c r="C14" s="85">
        <v>0.95</v>
      </c>
      <c r="D14" s="86">
        <v>13.284810901197297</v>
      </c>
      <c r="E14" s="86" t="s">
        <v>201</v>
      </c>
    </row>
    <row r="15" spans="1:5" ht="15.75" customHeight="1" x14ac:dyDescent="0.25">
      <c r="A15" s="11" t="s">
        <v>206</v>
      </c>
      <c r="B15" s="85">
        <v>0.47799999999999998</v>
      </c>
      <c r="C15" s="85">
        <v>0.95</v>
      </c>
      <c r="D15" s="86">
        <v>13.284810901197297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0.99157670109264429</v>
      </c>
      <c r="E17" s="86" t="s">
        <v>201</v>
      </c>
    </row>
    <row r="18" spans="1:5" ht="15.75" customHeight="1" x14ac:dyDescent="0.25">
      <c r="A18" s="53" t="s">
        <v>175</v>
      </c>
      <c r="B18" s="85">
        <v>0.81499999999999995</v>
      </c>
      <c r="C18" s="85">
        <v>0.95</v>
      </c>
      <c r="D18" s="86">
        <v>13.888305673904387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18.808752269215752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23.06828735815467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4.4497323231020474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18.846234054877883</v>
      </c>
      <c r="E24" s="86" t="s">
        <v>201</v>
      </c>
    </row>
    <row r="25" spans="1:5" ht="15.75" customHeight="1" x14ac:dyDescent="0.25">
      <c r="A25" s="53" t="s">
        <v>87</v>
      </c>
      <c r="B25" s="85">
        <v>0.63900000000000001</v>
      </c>
      <c r="C25" s="85">
        <v>0.95</v>
      </c>
      <c r="D25" s="86">
        <v>18.845905079405902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5.8324039824765803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9.1609211175803562</v>
      </c>
      <c r="E27" s="86" t="s">
        <v>201</v>
      </c>
    </row>
    <row r="28" spans="1:5" ht="15.75" customHeight="1" x14ac:dyDescent="0.25">
      <c r="A28" s="53" t="s">
        <v>84</v>
      </c>
      <c r="B28" s="85">
        <v>0.309</v>
      </c>
      <c r="C28" s="85">
        <v>0.95</v>
      </c>
      <c r="D28" s="86">
        <v>1.0474605038797669</v>
      </c>
      <c r="E28" s="86" t="s">
        <v>201</v>
      </c>
    </row>
    <row r="29" spans="1:5" ht="15.75" customHeight="1" x14ac:dyDescent="0.25">
      <c r="A29" s="53" t="s">
        <v>58</v>
      </c>
      <c r="B29" s="85">
        <v>0.81499999999999995</v>
      </c>
      <c r="C29" s="85">
        <v>0.95</v>
      </c>
      <c r="D29" s="86">
        <v>141.38404679872559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287.04349329488468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287.04349329488468</v>
      </c>
      <c r="E31" s="86" t="s">
        <v>201</v>
      </c>
    </row>
    <row r="32" spans="1:5" ht="15.75" customHeight="1" x14ac:dyDescent="0.25">
      <c r="A32" s="53" t="s">
        <v>28</v>
      </c>
      <c r="B32" s="85">
        <v>0.66099999999999992</v>
      </c>
      <c r="C32" s="85">
        <v>0.95</v>
      </c>
      <c r="D32" s="86">
        <v>2.1571053214863984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0.48599999999999999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0.76200000000000001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0.86699999999999999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2.1711797939563624</v>
      </c>
      <c r="E38" s="86" t="s">
        <v>201</v>
      </c>
    </row>
    <row r="39" spans="1:6" ht="15.75" customHeight="1" x14ac:dyDescent="0.25">
      <c r="A39" s="53" t="s">
        <v>60</v>
      </c>
      <c r="B39" s="85">
        <v>9.0000000000000011E-3</v>
      </c>
      <c r="C39" s="85">
        <v>0.95</v>
      </c>
      <c r="D39" s="86">
        <v>2.1782277275840434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2020-06-17T05:09:49Z</dcterms:modified>
</cp:coreProperties>
</file>