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5ADDB03-CAD9-4460-99C1-E4EEC032DD8B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<sst xmlns="http://schemas.openxmlformats.org/spreadsheetml/2006/main" count="1107" uniqueCount="272">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</sst>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0.20424108041999997</v>
      </c>
      <c r="C3" s="26">
        <f>frac_mam_1_5months * 2.6</f>
        <v>0.20424108041999997</v>
      </c>
      <c r="D3" s="26">
        <f>frac_mam_6_11months * 2.6</f>
        <v>0.15369943680000001</v>
      </c>
      <c r="E3" s="26">
        <f>frac_mam_12_23months * 2.6</f>
        <v>9.1569004800000006E-3</v>
      </c>
      <c r="F3" s="26">
        <f>frac_mam_24_59months * 2.6</f>
        <v>5.1257935733333336E-2</v>
      </c>
    </row>
    <row r="4" spans="1:6" ht="15.75" customHeight="1" x14ac:dyDescent="0.25">
      <c r="A4" s="3" t="s">
        <v>66</v>
      </c>
      <c r="B4" s="26">
        <f>frac_sam_1month * 2.6</f>
        <v>1.3438823579999998E-2</v>
      </c>
      <c r="C4" s="26">
        <f>frac_sam_1_5months * 2.6</f>
        <v>1.3438823579999998E-2</v>
      </c>
      <c r="D4" s="26">
        <f>frac_sam_6_11months * 2.6</f>
        <v>3.2023191200000002E-2</v>
      </c>
      <c r="E4" s="26">
        <f>frac_sam_12_23months * 2.6</f>
        <v>1.9160544520000003E-2</v>
      </c>
      <c r="F4" s="26">
        <f>frac_sam_24_59months * 2.6</f>
        <v>3.4037153800000004E-2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5.3176922595961532E-2</v>
      </c>
      <c r="D7" s="93">
        <f>diarrhoea_1_5mo/26</f>
        <v>5.2533269424230762E-2</v>
      </c>
      <c r="E7" s="93">
        <f>diarrhoea_6_11mo/26</f>
        <v>5.2533269424230762E-2</v>
      </c>
      <c r="F7" s="93">
        <f>diarrhoea_12_23mo/26</f>
        <v>4.9680770680384616E-2</v>
      </c>
      <c r="G7" s="93">
        <f>diarrhoea_24_59mo/26</f>
        <v>4.9680770680384616E-2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5.3176922595961532E-2</v>
      </c>
      <c r="D12" s="93">
        <f>diarrhoea_1_5mo/26</f>
        <v>5.2533269424230762E-2</v>
      </c>
      <c r="E12" s="93">
        <f>diarrhoea_6_11mo/26</f>
        <v>5.2533269424230762E-2</v>
      </c>
      <c r="F12" s="93">
        <f>diarrhoea_12_23mo/26</f>
        <v>4.9680770680384616E-2</v>
      </c>
      <c r="G12" s="93">
        <f>diarrhoea_24_59mo/26</f>
        <v>4.9680770680384616E-2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72564.639999999999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83911.098776567451</v>
      </c>
      <c r="I2" s="22">
        <f>G2-H2</f>
        <v>1407088.9012234325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71953.26920000001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83204.131917944469</v>
      </c>
      <c r="I3" s="22">
        <f t="shared" ref="I3:I15" si="3">G3-H3</f>
        <v>1420795.8680820556</v>
      </c>
    </row>
    <row r="4" spans="1:9" ht="15.75" customHeight="1" x14ac:dyDescent="0.25">
      <c r="A4" s="92">
        <f t="shared" si="2"/>
        <v>2022</v>
      </c>
      <c r="B4" s="74">
        <v>71344.468800000017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82500.137375980034</v>
      </c>
      <c r="I4" s="22">
        <f t="shared" si="3"/>
        <v>1435499.8626240199</v>
      </c>
    </row>
    <row r="5" spans="1:9" ht="15.75" customHeight="1" x14ac:dyDescent="0.25">
      <c r="A5" s="92">
        <f t="shared" si="2"/>
        <v>2023</v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>
        <f t="shared" si="2"/>
        <v>2024</v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>
        <f t="shared" si="2"/>
        <v>2025</v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>
        <f t="shared" si="2"/>
        <v>2026</v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>
        <f t="shared" si="2"/>
        <v>2027</v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>
        <f t="shared" si="2"/>
        <v>2028</v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>
        <f t="shared" si="2"/>
        <v>2029</v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>
        <f t="shared" si="2"/>
        <v>2030</v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0.81635134073245619</v>
      </c>
      <c r="E2" s="77">
        <v>0.85512278299560918</v>
      </c>
      <c r="F2" s="77">
        <v>0.80019948806941432</v>
      </c>
      <c r="G2" s="77">
        <v>0.86757642976719029</v>
      </c>
    </row>
    <row r="3" spans="1:15" ht="15.75" customHeight="1" x14ac:dyDescent="0.25">
      <c r="A3" s="5"/>
      <c r="B3" s="11" t="s">
        <v>118</v>
      </c>
      <c r="C3" s="77">
        <v>9.3810545267543871E-2</v>
      </c>
      <c r="D3" s="77">
        <v>9.3810545267543871E-2</v>
      </c>
      <c r="E3" s="77">
        <v>6.4613764004390783E-2</v>
      </c>
      <c r="F3" s="77">
        <v>0.12203042193058566</v>
      </c>
      <c r="G3" s="77">
        <v>8.3669827899476454E-2</v>
      </c>
    </row>
    <row r="4" spans="1:15" ht="15.75" customHeight="1" x14ac:dyDescent="0.25">
      <c r="A4" s="5"/>
      <c r="B4" s="11" t="s">
        <v>116</v>
      </c>
      <c r="C4" s="78">
        <v>7.3687441820224714E-2</v>
      </c>
      <c r="D4" s="78">
        <v>7.3687441820224714E-2</v>
      </c>
      <c r="E4" s="78">
        <v>3.4269788921348313E-2</v>
      </c>
      <c r="F4" s="78">
        <v>3.9390045584415584E-2</v>
      </c>
      <c r="G4" s="78">
        <v>3.2502494888888886E-2</v>
      </c>
    </row>
    <row r="5" spans="1:15" ht="15.75" customHeight="1" x14ac:dyDescent="0.25">
      <c r="A5" s="5"/>
      <c r="B5" s="11" t="s">
        <v>119</v>
      </c>
      <c r="C5" s="78">
        <v>1.6150672179775283E-2</v>
      </c>
      <c r="D5" s="78">
        <v>1.6150672179775283E-2</v>
      </c>
      <c r="E5" s="78">
        <v>4.5993664078651679E-2</v>
      </c>
      <c r="F5" s="78">
        <v>3.8380044415584416E-2</v>
      </c>
      <c r="G5" s="78">
        <v>1.6251247444444443E-2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0.78538025142857137</v>
      </c>
      <c r="D8" s="77">
        <v>0.78538025142857137</v>
      </c>
      <c r="E8" s="77">
        <v>0.81990598148936178</v>
      </c>
      <c r="F8" s="77">
        <v>0.95983913257653053</v>
      </c>
      <c r="G8" s="77">
        <v>0.89517973704067555</v>
      </c>
    </row>
    <row r="9" spans="1:15" ht="15.75" customHeight="1" x14ac:dyDescent="0.25">
      <c r="B9" s="7" t="s">
        <v>121</v>
      </c>
      <c r="C9" s="77">
        <v>0.1308967085714286</v>
      </c>
      <c r="D9" s="77">
        <v>0.1308967085714286</v>
      </c>
      <c r="E9" s="77">
        <v>0.10866223851063832</v>
      </c>
      <c r="F9" s="77">
        <v>2.9269542423469384E-2</v>
      </c>
      <c r="G9" s="77">
        <v>7.2014459292657707E-2</v>
      </c>
    </row>
    <row r="10" spans="1:15" ht="15.75" customHeight="1" x14ac:dyDescent="0.25">
      <c r="B10" s="7" t="s">
        <v>122</v>
      </c>
      <c r="C10" s="78">
        <v>7.8554261699999989E-2</v>
      </c>
      <c r="D10" s="78">
        <v>7.8554261699999989E-2</v>
      </c>
      <c r="E10" s="78">
        <v>5.9115167999999996E-2</v>
      </c>
      <c r="F10" s="78">
        <v>3.5218848000000001E-3</v>
      </c>
      <c r="G10" s="78">
        <v>1.9714590666666667E-2</v>
      </c>
    </row>
    <row r="11" spans="1:15" ht="15.75" customHeight="1" x14ac:dyDescent="0.25">
      <c r="B11" s="7" t="s">
        <v>123</v>
      </c>
      <c r="C11" s="78">
        <v>5.1687782999999994E-3</v>
      </c>
      <c r="D11" s="78">
        <v>5.1687782999999994E-3</v>
      </c>
      <c r="E11" s="78">
        <v>1.2316611999999999E-2</v>
      </c>
      <c r="F11" s="78">
        <v>7.3694402000000006E-3</v>
      </c>
      <c r="G11" s="78">
        <v>1.3091213000000001E-2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0.12694196880600001</v>
      </c>
      <c r="M14" s="80">
        <v>0.12473427847849999</v>
      </c>
      <c r="N14" s="80">
        <v>0.145642264031</v>
      </c>
      <c r="O14" s="80">
        <v>0.15236209121050001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7.029533526230905E-2</v>
      </c>
      <c r="M15" s="77">
        <f t="shared" si="0"/>
        <v>6.907280552540114E-2</v>
      </c>
      <c r="N15" s="77">
        <f t="shared" si="0"/>
        <v>8.0650803471207649E-2</v>
      </c>
      <c r="O15" s="77">
        <f t="shared" si="0"/>
        <v>8.4371972355941405E-2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0.22899999999999998</v>
      </c>
      <c r="D2" s="78">
        <v>0.124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</v>
      </c>
      <c r="D3" s="78">
        <v>0.35100000000000003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</v>
      </c>
      <c r="D4" s="78">
        <v>0.23899999999999999</v>
      </c>
      <c r="E4" s="78">
        <v>0.56100000000000005</v>
      </c>
      <c r="F4" s="78">
        <v>0.14599999999999999</v>
      </c>
      <c r="G4" s="78">
        <v>0</v>
      </c>
    </row>
    <row r="5" spans="1:7" x14ac:dyDescent="0.25">
      <c r="B5" s="43" t="s">
        <v>169</v>
      </c>
      <c r="C5" s="77">
        <f>1-SUM(C2:C4)</f>
        <v>1.1000000000000121E-2</v>
      </c>
      <c r="D5" s="77">
        <f t="shared" ref="D5:G5" si="0">1-SUM(D2:D4)</f>
        <v>0.28600000000000003</v>
      </c>
      <c r="E5" s="77">
        <f t="shared" si="0"/>
        <v>0.43899999999999995</v>
      </c>
      <c r="F5" s="77">
        <f t="shared" si="0"/>
        <v>0.85399999999999998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7.9130000000000006E-2</v>
      </c>
      <c r="D2" s="28">
        <v>7.7770000000000006E-2</v>
      </c>
      <c r="E2" s="28">
        <v>7.6429999999999998E-2</v>
      </c>
      <c r="F2" s="28">
        <v>7.5139999999999998E-2</v>
      </c>
      <c r="G2" s="28">
        <v>7.3880000000000001E-2</v>
      </c>
      <c r="H2" s="28">
        <v>7.2669999999999998E-2</v>
      </c>
      <c r="I2" s="28">
        <v>7.1500000000000008E-2</v>
      </c>
      <c r="J2" s="28">
        <v>7.0370000000000002E-2</v>
      </c>
      <c r="K2" s="28">
        <v>6.9279999999999994E-2</v>
      </c>
      <c r="L2">
        <v>6.8220000000000003E-2</v>
      </c>
      <c r="M2">
        <v>6.7199999999999996E-2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3.023E-2</v>
      </c>
      <c r="D4" s="28">
        <v>2.989E-2</v>
      </c>
      <c r="E4" s="28">
        <v>2.955E-2</v>
      </c>
      <c r="F4" s="28">
        <v>2.9220000000000003E-2</v>
      </c>
      <c r="G4" s="28">
        <v>2.8900000000000002E-2</v>
      </c>
      <c r="H4" s="28">
        <v>2.8590000000000001E-2</v>
      </c>
      <c r="I4" s="28">
        <v>2.8300000000000002E-2</v>
      </c>
      <c r="J4" s="28">
        <v>2.8029999999999999E-2</v>
      </c>
      <c r="K4" s="28">
        <v>2.7759999999999996E-2</v>
      </c>
      <c r="L4">
        <v>2.751E-2</v>
      </c>
      <c r="M4">
        <v>2.7269999999999999E-2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0.12694196880600001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0.14599999999999999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>
        <v>4.3559999999999999</v>
      </c>
      <c r="G13" s="28">
        <v>4.2610000000000001</v>
      </c>
      <c r="H13" s="28">
        <v>4.1219999999999999</v>
      </c>
      <c r="I13" s="28">
        <v>4.0209999999999999</v>
      </c>
      <c r="J13" s="28">
        <v>3.9590000000000001</v>
      </c>
      <c r="K13" s="28">
        <v>3.8340000000000001</v>
      </c>
      <c r="L13">
        <v>3.7509999999999999</v>
      </c>
      <c r="M13">
        <v>3.6509999999999998</v>
      </c>
    </row>
    <row r="14" spans="1:13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 x14ac:dyDescent="0.25">
      <c r="A18" s="53" t="s">
        <v>175</v>
      </c>
      <c r="B18" s="85">
        <v>0.89599999999999991</v>
      </c>
      <c r="C18" s="85">
        <v>0.95</v>
      </c>
      <c r="D18" s="86">
        <v>12.47074045559749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 x14ac:dyDescent="0.25">
      <c r="A25" s="53" t="s">
        <v>87</v>
      </c>
      <c r="B25" s="85">
        <v>0.69499999999999995</v>
      </c>
      <c r="C25" s="85">
        <v>0.95</v>
      </c>
      <c r="D25" s="86">
        <v>18.768514399252872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132.31394293530053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0.96400000000000008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0.99199999999999999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0.93900000000000006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2020-06-17T05:10:15Z</dcterms:modified>
</cp:coreProperties>
</file>