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2E50FDD-250F-4804-BFF1-53586B6F7A84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<sst xmlns="http://schemas.openxmlformats.org/spreadsheetml/2006/main" count="1107" uniqueCount="272">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</sst>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6.88E-2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9.0758345599999998E-2</v>
      </c>
      <c r="C3" s="26">
        <f>frac_mam_1_5months * 2.6</f>
        <v>9.0758345599999998E-2</v>
      </c>
      <c r="D3" s="26">
        <f>frac_mam_6_11months * 2.6</f>
        <v>0.1756705184</v>
      </c>
      <c r="E3" s="26">
        <f>frac_mam_12_23months * 2.6</f>
        <v>9.1730085200000006E-2</v>
      </c>
      <c r="F3" s="26">
        <f>frac_mam_24_59months * 2.6</f>
        <v>0.10312447270666666</v>
      </c>
    </row>
    <row r="4" spans="1:6" ht="15.75" customHeight="1" x14ac:dyDescent="0.25">
      <c r="A4" s="3" t="s">
        <v>66</v>
      </c>
      <c r="B4" s="26">
        <f>frac_sam_1month * 2.6</f>
        <v>4.8528721800000008E-2</v>
      </c>
      <c r="C4" s="26">
        <f>frac_sam_1_5months * 2.6</f>
        <v>4.8528721800000008E-2</v>
      </c>
      <c r="D4" s="26">
        <f>frac_sam_6_11months * 2.6</f>
        <v>7.4150096800000009E-2</v>
      </c>
      <c r="E4" s="26">
        <f>frac_sam_12_23months * 2.6</f>
        <v>3.1508159800000005E-2</v>
      </c>
      <c r="F4" s="26">
        <f>frac_sam_24_59months * 2.6</f>
        <v>4.1088569426666673E-2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7.153944493923077E-2</v>
      </c>
      <c r="D7" s="93">
        <f>diarrhoea_1_5mo/26</f>
        <v>4.6281554189230772E-2</v>
      </c>
      <c r="E7" s="93">
        <f>diarrhoea_6_11mo/26</f>
        <v>4.6281554189230772E-2</v>
      </c>
      <c r="F7" s="93">
        <f>diarrhoea_12_23mo/26</f>
        <v>3.1604971835000002E-2</v>
      </c>
      <c r="G7" s="93">
        <f>diarrhoea_24_59mo/26</f>
        <v>3.1604971835000002E-2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7.153944493923077E-2</v>
      </c>
      <c r="D12" s="93">
        <f>diarrhoea_1_5mo/26</f>
        <v>4.6281554189230772E-2</v>
      </c>
      <c r="E12" s="93">
        <f>diarrhoea_6_11mo/26</f>
        <v>4.6281554189230772E-2</v>
      </c>
      <c r="F12" s="93">
        <f>diarrhoea_12_23mo/26</f>
        <v>3.1604971835000002E-2</v>
      </c>
      <c r="G12" s="93">
        <f>diarrhoea_24_59mo/26</f>
        <v>3.1604971835000002E-2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9992.4639999999999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11711.625170386153</v>
      </c>
      <c r="I2" s="22">
        <f>G2-H2</f>
        <v>2118288.3748296141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9932.0628000000015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11640.832199379052</v>
      </c>
      <c r="I3" s="22">
        <f t="shared" ref="I3:I15" si="3">G3-H3</f>
        <v>2242359.1678006211</v>
      </c>
    </row>
    <row r="4" spans="1:9" ht="15.75" customHeight="1" x14ac:dyDescent="0.25">
      <c r="A4" s="92">
        <f t="shared" si="2"/>
        <v>2022</v>
      </c>
      <c r="B4" s="74">
        <v>9886.7235999999994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11587.692581770703</v>
      </c>
      <c r="I4" s="22">
        <f t="shared" si="3"/>
        <v>2393412.3074182295</v>
      </c>
    </row>
    <row r="5" spans="1:9" ht="15.75" customHeight="1" x14ac:dyDescent="0.25">
      <c r="A5" s="92">
        <f t="shared" si="2"/>
        <v>2023</v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>
        <f t="shared" si="2"/>
        <v>2024</v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>
        <f t="shared" si="2"/>
        <v>2025</v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>
        <f t="shared" si="2"/>
        <v>2026</v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>
        <f t="shared" si="2"/>
        <v>2027</v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>
        <f t="shared" si="2"/>
        <v>2028</v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>
        <f t="shared" si="2"/>
        <v>2029</v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>
        <f t="shared" si="2"/>
        <v>2030</v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0.69503343594370859</v>
      </c>
      <c r="E2" s="77">
        <v>0.78781638346553551</v>
      </c>
      <c r="F2" s="77">
        <v>0.64174068306818177</v>
      </c>
      <c r="G2" s="77">
        <v>0.66362079910010874</v>
      </c>
    </row>
    <row r="3" spans="1:15" ht="15.75" customHeight="1" x14ac:dyDescent="0.25">
      <c r="A3" s="5"/>
      <c r="B3" s="11" t="s">
        <v>118</v>
      </c>
      <c r="C3" s="77">
        <v>0.21101015105629142</v>
      </c>
      <c r="D3" s="77">
        <v>0.21101015105629142</v>
      </c>
      <c r="E3" s="77">
        <v>0.1549638825344645</v>
      </c>
      <c r="F3" s="77">
        <v>0.2379038669318182</v>
      </c>
      <c r="G3" s="77">
        <v>0.25623970523322454</v>
      </c>
    </row>
    <row r="4" spans="1:15" ht="15.75" customHeight="1" x14ac:dyDescent="0.25">
      <c r="A4" s="5"/>
      <c r="B4" s="11" t="s">
        <v>116</v>
      </c>
      <c r="C4" s="78">
        <v>2.7987016638297869E-2</v>
      </c>
      <c r="D4" s="78">
        <v>2.7987016638297869E-2</v>
      </c>
      <c r="E4" s="78">
        <v>4.4169619228070167E-2</v>
      </c>
      <c r="F4" s="78">
        <v>0.10129917041666665</v>
      </c>
      <c r="G4" s="78">
        <v>6.1106365445833338E-2</v>
      </c>
    </row>
    <row r="5" spans="1:15" ht="15.75" customHeight="1" x14ac:dyDescent="0.25">
      <c r="A5" s="5"/>
      <c r="B5" s="11" t="s">
        <v>119</v>
      </c>
      <c r="C5" s="78">
        <v>6.5969396361702126E-2</v>
      </c>
      <c r="D5" s="78">
        <v>6.5969396361702126E-2</v>
      </c>
      <c r="E5" s="78">
        <v>1.3050114771929824E-2</v>
      </c>
      <c r="F5" s="78">
        <v>1.9056279583333332E-2</v>
      </c>
      <c r="G5" s="78">
        <v>1.9033130220833337E-2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0.79152166461668427</v>
      </c>
      <c r="D8" s="77">
        <v>0.79152166461668427</v>
      </c>
      <c r="E8" s="77">
        <v>0.75754814372866508</v>
      </c>
      <c r="F8" s="77">
        <v>0.78408650772632671</v>
      </c>
      <c r="G8" s="77">
        <v>0.76532951073654798</v>
      </c>
    </row>
    <row r="9" spans="1:15" ht="15.75" customHeight="1" x14ac:dyDescent="0.25">
      <c r="B9" s="7" t="s">
        <v>121</v>
      </c>
      <c r="C9" s="77">
        <v>0.15490638638331572</v>
      </c>
      <c r="D9" s="77">
        <v>0.15490638638331572</v>
      </c>
      <c r="E9" s="77">
        <v>0.14636700427133481</v>
      </c>
      <c r="F9" s="77">
        <v>0.16851416727367327</v>
      </c>
      <c r="G9" s="77">
        <v>0.17920393459678546</v>
      </c>
    </row>
    <row r="10" spans="1:15" ht="15.75" customHeight="1" x14ac:dyDescent="0.25">
      <c r="B10" s="7" t="s">
        <v>122</v>
      </c>
      <c r="C10" s="78">
        <v>3.4907055999999999E-2</v>
      </c>
      <c r="D10" s="78">
        <v>3.4907055999999999E-2</v>
      </c>
      <c r="E10" s="78">
        <v>6.7565583999999998E-2</v>
      </c>
      <c r="F10" s="78">
        <v>3.5280802E-2</v>
      </c>
      <c r="G10" s="78">
        <v>3.9663258733333331E-2</v>
      </c>
    </row>
    <row r="11" spans="1:15" ht="15.75" customHeight="1" x14ac:dyDescent="0.25">
      <c r="B11" s="7" t="s">
        <v>123</v>
      </c>
      <c r="C11" s="78">
        <v>1.8664893000000002E-2</v>
      </c>
      <c r="D11" s="78">
        <v>1.8664893000000002E-2</v>
      </c>
      <c r="E11" s="78">
        <v>2.8519268E-2</v>
      </c>
      <c r="F11" s="78">
        <v>1.2118523000000001E-2</v>
      </c>
      <c r="G11" s="78">
        <v>1.5803295933333336E-2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0.19234315830199999</v>
      </c>
      <c r="M14" s="80">
        <v>0.21392857634000001</v>
      </c>
      <c r="N14" s="80">
        <v>0.19250641391950002</v>
      </c>
      <c r="O14" s="80">
        <v>0.20923198789300002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9.7019568780010793E-2</v>
      </c>
      <c r="M15" s="77">
        <f t="shared" si="0"/>
        <v>0.10790744214379787</v>
      </c>
      <c r="N15" s="77">
        <f t="shared" si="0"/>
        <v>9.710191633918884E-2</v>
      </c>
      <c r="O15" s="77">
        <f t="shared" si="0"/>
        <v>0.10553844191583196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6.2E-2</v>
      </c>
      <c r="D2" s="78">
        <v>8.0000000000000002E-3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0.24299999999999999</v>
      </c>
      <c r="D3" s="78">
        <v>0.13200000000000001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</v>
      </c>
      <c r="D4" s="78">
        <v>0.66500000000000004</v>
      </c>
      <c r="E4" s="78">
        <v>0.48399999999999999</v>
      </c>
      <c r="F4" s="78">
        <v>0.17399999999999999</v>
      </c>
      <c r="G4" s="78">
        <v>0</v>
      </c>
    </row>
    <row r="5" spans="1:7" x14ac:dyDescent="0.25">
      <c r="B5" s="43" t="s">
        <v>169</v>
      </c>
      <c r="C5" s="77">
        <f>1-SUM(C2:C4)</f>
        <v>7.4999999999999956E-2</v>
      </c>
      <c r="D5" s="77">
        <f t="shared" ref="D5:G5" si="0">1-SUM(D2:D4)</f>
        <v>0.19499999999999995</v>
      </c>
      <c r="E5" s="77">
        <f t="shared" si="0"/>
        <v>0.51600000000000001</v>
      </c>
      <c r="F5" s="77">
        <f t="shared" si="0"/>
        <v>0.82600000000000007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8.3089999999999997E-2</v>
      </c>
      <c r="D2" s="28">
        <v>8.1310000000000007E-2</v>
      </c>
      <c r="E2" s="28">
        <v>7.9619999999999996E-2</v>
      </c>
      <c r="F2" s="28">
        <v>7.7990000000000004E-2</v>
      </c>
      <c r="G2" s="28">
        <v>7.6410000000000006E-2</v>
      </c>
      <c r="H2" s="28">
        <v>7.4889999999999998E-2</v>
      </c>
      <c r="I2" s="28">
        <v>7.3419999999999999E-2</v>
      </c>
      <c r="J2" s="28">
        <v>7.2000000000000008E-2</v>
      </c>
      <c r="K2" s="28">
        <v>7.0639999999999994E-2</v>
      </c>
      <c r="L2">
        <v>6.9320000000000007E-2</v>
      </c>
      <c r="M2">
        <v>6.8049999999999999E-2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4.045E-2</v>
      </c>
      <c r="D4" s="28">
        <v>3.986E-2</v>
      </c>
      <c r="E4" s="28">
        <v>3.9300000000000002E-2</v>
      </c>
      <c r="F4" s="28">
        <v>3.8759999999999996E-2</v>
      </c>
      <c r="G4" s="28">
        <v>3.823E-2</v>
      </c>
      <c r="H4" s="28">
        <v>3.7719999999999997E-2</v>
      </c>
      <c r="I4" s="28">
        <v>3.7229999999999999E-2</v>
      </c>
      <c r="J4" s="28">
        <v>3.6749999999999998E-2</v>
      </c>
      <c r="K4" s="28">
        <v>3.6290000000000003E-2</v>
      </c>
      <c r="L4">
        <v>3.5830000000000001E-2</v>
      </c>
      <c r="M4">
        <v>3.5400000000000001E-2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0.19234315830199999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8.0000000000000002E-3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0.17399999999999999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27.247</v>
      </c>
      <c r="D13" s="28">
        <v>26.843</v>
      </c>
      <c r="E13" s="28">
        <v>26.468</v>
      </c>
      <c r="F13" s="28">
        <v>26.100999999999999</v>
      </c>
      <c r="G13" s="28">
        <v>25.74</v>
      </c>
      <c r="H13" s="28">
        <v>25.38</v>
      </c>
      <c r="I13" s="28">
        <v>25.041</v>
      </c>
      <c r="J13" s="28">
        <v>24.702000000000002</v>
      </c>
      <c r="K13" s="28">
        <v>24.364000000000001</v>
      </c>
      <c r="L13">
        <v>24.045000000000002</v>
      </c>
      <c r="M13">
        <v>23.736999999999998</v>
      </c>
    </row>
    <row r="14" spans="1:13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69.047770440302898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40.127093405065906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587.14420029876032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1.4701821374670196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1.7265591195478012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1.7265591195478012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1.7265591195478012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1.7265591195478012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13.259392848861818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13.259392848861818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0.96615864875716684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13.483785833565435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17.016109940848352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23.011096740399847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4.4338460403923747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18.750061042134508</v>
      </c>
      <c r="E24" s="86" t="s">
        <v>201</v>
      </c>
    </row>
    <row r="25" spans="1:5" ht="15.75" customHeight="1" x14ac:dyDescent="0.25">
      <c r="A25" s="53" t="s">
        <v>87</v>
      </c>
      <c r="B25" s="85">
        <v>0.51100000000000001</v>
      </c>
      <c r="C25" s="85">
        <v>0.95</v>
      </c>
      <c r="D25" s="86">
        <v>18.829881187992399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5.7752133647217558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8.9883699987414101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1.031557215726383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138.79578001614144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286.40804198649778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286.40804198649778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2.0999149037147795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0.79200000000000004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0.65799999999999992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2.1553208589571549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2.1210371098292189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2020-06-17T05:10:34Z</dcterms:modified>
</cp:coreProperties>
</file>