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35625B3-4FA1-4BA8-9C7A-75A1CFF3727C}" xr6:coauthVersionLast="45" xr6:coauthVersionMax="45" xr10:uidLastSave="{00000000-0000-0000-0000-000000000000}"/>
  <bookViews>
    <workbookView xWindow="10470" yWindow="-16320" windowWidth="29040" windowHeight="15840" tabRatio="961" firstSheet="3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<sst xmlns="http://schemas.openxmlformats.org/spreadsheetml/2006/main" count="1107" uniqueCount="272">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</sst>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0.373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2.6699999999999998E-2</v>
      </c>
      <c r="D45" s="17"/>
    </row>
    <row r="46" spans="1:5" ht="15.75" customHeight="1" x14ac:dyDescent="0.25">
      <c r="B46" s="16" t="s">
        <v>11</v>
      </c>
      <c r="C46" s="67">
        <v>9.3000000000000013E-2</v>
      </c>
      <c r="D46" s="17"/>
    </row>
    <row r="47" spans="1:5" ht="15.75" customHeight="1" x14ac:dyDescent="0.25">
      <c r="B47" s="16" t="s">
        <v>12</v>
      </c>
      <c r="C47" s="67">
        <v>0.19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0.15411180460000001</v>
      </c>
      <c r="C3" s="26">
        <f>frac_mam_1_5months * 2.6</f>
        <v>0.15411180460000001</v>
      </c>
      <c r="D3" s="26">
        <f>frac_mam_6_11months * 2.6</f>
        <v>6.3314958200000007E-2</v>
      </c>
      <c r="E3" s="26">
        <f>frac_mam_12_23months * 2.6</f>
        <v>2.467069618E-2</v>
      </c>
      <c r="F3" s="26">
        <f>frac_mam_24_59months * 2.6</f>
        <v>1.8295701320000003E-2</v>
      </c>
    </row>
    <row r="4" spans="1:6" ht="15.75" customHeight="1" x14ac:dyDescent="0.25">
      <c r="A4" s="3" t="s">
        <v>66</v>
      </c>
      <c r="B4" s="26">
        <f>frac_sam_1month * 2.6</f>
        <v>5.0881154999999997E-2</v>
      </c>
      <c r="C4" s="26">
        <f>frac_sam_1_5months * 2.6</f>
        <v>5.0881154999999997E-2</v>
      </c>
      <c r="D4" s="26">
        <f>frac_sam_6_11months * 2.6</f>
        <v>0</v>
      </c>
      <c r="E4" s="26">
        <f>frac_sam_12_23months * 2.6</f>
        <v>2.3085557820000002E-2</v>
      </c>
      <c r="F4" s="26">
        <f>frac_sam_24_59months * 2.6</f>
        <v>4.157308566666666E-3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5.7203267420384618E-2</v>
      </c>
      <c r="D7" s="93">
        <f>diarrhoea_1_5mo/26</f>
        <v>5.8607250585384227E-2</v>
      </c>
      <c r="E7" s="93">
        <f>diarrhoea_6_11mo/26</f>
        <v>5.8607250585384227E-2</v>
      </c>
      <c r="F7" s="93">
        <f>diarrhoea_12_23mo/26</f>
        <v>5.3915564392307699E-2</v>
      </c>
      <c r="G7" s="93">
        <f>diarrhoea_24_59mo/26</f>
        <v>5.3915564392307699E-2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5.7203267420384618E-2</v>
      </c>
      <c r="D12" s="93">
        <f>diarrhoea_1_5mo/26</f>
        <v>5.8607250585384227E-2</v>
      </c>
      <c r="E12" s="93">
        <f>diarrhoea_6_11mo/26</f>
        <v>5.8607250585384227E-2</v>
      </c>
      <c r="F12" s="93">
        <f>diarrhoea_12_23mo/26</f>
        <v>5.3915564392307699E-2</v>
      </c>
      <c r="G12" s="93">
        <f>diarrhoea_24_59mo/26</f>
        <v>5.3915564392307699E-2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abSelected="1"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5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5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5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5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5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5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5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5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5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5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5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5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5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5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5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5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5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5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5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5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5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5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5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5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5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5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5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5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5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5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5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5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5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5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5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5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5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5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5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5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5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5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5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5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5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1271624.4480000001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1471940.8827308402</v>
      </c>
      <c r="I2" s="22">
        <f>G2-H2</f>
        <v>9169059.1172691602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1263888.0190000001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1462985.7496729984</v>
      </c>
      <c r="I3" s="22">
        <f t="shared" ref="I3:I15" si="3">G3-H3</f>
        <v>9221014.2503270023</v>
      </c>
    </row>
    <row r="4" spans="1:9" ht="15.75" customHeight="1" x14ac:dyDescent="0.25">
      <c r="A4" s="92">
        <f t="shared" si="2"/>
        <v>2022</v>
      </c>
      <c r="B4" s="74">
        <v>1253282.0828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1450709.081733051</v>
      </c>
      <c r="I4" s="22">
        <f t="shared" si="3"/>
        <v>9246290.9182669483</v>
      </c>
    </row>
    <row r="5" spans="1:9" ht="15.75" customHeight="1" x14ac:dyDescent="0.25">
      <c r="A5" s="92">
        <f t="shared" si="2"/>
        <v>2023</v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>
        <f t="shared" si="2"/>
        <v>2024</v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>
        <f t="shared" si="2"/>
        <v>2025</v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>
        <f t="shared" si="2"/>
        <v>2026</v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>
        <f t="shared" si="2"/>
        <v>2027</v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>
        <f t="shared" si="2"/>
        <v>2028</v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>
        <f t="shared" si="2"/>
        <v>2029</v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>
        <f t="shared" si="2"/>
        <v>2030</v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0.76446178152505451</v>
      </c>
      <c r="E2" s="77">
        <v>0.81135018779735679</v>
      </c>
      <c r="F2" s="77">
        <v>0.69099516672000016</v>
      </c>
      <c r="G2" s="77">
        <v>0.61128220214634144</v>
      </c>
    </row>
    <row r="3" spans="1:15" ht="15.75" customHeight="1" x14ac:dyDescent="0.25">
      <c r="A3" s="5"/>
      <c r="B3" s="11" t="s">
        <v>118</v>
      </c>
      <c r="C3" s="77">
        <v>0.11938697847494553</v>
      </c>
      <c r="D3" s="77">
        <v>0.11938697847494553</v>
      </c>
      <c r="E3" s="77">
        <v>0.13314464620264319</v>
      </c>
      <c r="F3" s="77">
        <v>0.20873812328000002</v>
      </c>
      <c r="G3" s="77">
        <v>0.2838095938536585</v>
      </c>
    </row>
    <row r="4" spans="1:15" ht="15.75" customHeight="1" x14ac:dyDescent="0.25">
      <c r="A4" s="5"/>
      <c r="B4" s="11" t="s">
        <v>116</v>
      </c>
      <c r="C4" s="78">
        <v>5.336678594594594E-2</v>
      </c>
      <c r="D4" s="78">
        <v>5.336678594594594E-2</v>
      </c>
      <c r="E4" s="78">
        <v>3.8635948882352937E-2</v>
      </c>
      <c r="F4" s="78">
        <v>7.0821296430379752E-2</v>
      </c>
      <c r="G4" s="78">
        <v>6.1448289585733881E-2</v>
      </c>
    </row>
    <row r="5" spans="1:15" ht="15.75" customHeight="1" x14ac:dyDescent="0.25">
      <c r="A5" s="5"/>
      <c r="B5" s="11" t="s">
        <v>119</v>
      </c>
      <c r="C5" s="78">
        <v>6.2784454054054042E-2</v>
      </c>
      <c r="D5" s="78">
        <v>6.2784454054054042E-2</v>
      </c>
      <c r="E5" s="78">
        <v>1.6869217117647058E-2</v>
      </c>
      <c r="F5" s="78">
        <v>2.9445413569620261E-2</v>
      </c>
      <c r="G5" s="78">
        <v>4.3459914414266131E-2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0.83767674129375003</v>
      </c>
      <c r="D8" s="77">
        <v>0.83767674129375003</v>
      </c>
      <c r="E8" s="77">
        <v>0.89870112509909006</v>
      </c>
      <c r="F8" s="77">
        <v>0.95491439783266119</v>
      </c>
      <c r="G8" s="77">
        <v>0.96341035148321585</v>
      </c>
    </row>
    <row r="9" spans="1:15" ht="15.75" customHeight="1" x14ac:dyDescent="0.25">
      <c r="B9" s="7" t="s">
        <v>121</v>
      </c>
      <c r="C9" s="77">
        <v>8.3479812706250003E-2</v>
      </c>
      <c r="D9" s="77">
        <v>8.3479812706250003E-2</v>
      </c>
      <c r="E9" s="77">
        <v>7.6946967900910018E-2</v>
      </c>
      <c r="F9" s="77">
        <v>2.6717812167338713E-2</v>
      </c>
      <c r="G9" s="77">
        <v>2.7953875483450821E-2</v>
      </c>
    </row>
    <row r="10" spans="1:15" ht="15.75" customHeight="1" x14ac:dyDescent="0.25">
      <c r="B10" s="7" t="s">
        <v>122</v>
      </c>
      <c r="C10" s="78">
        <v>5.9273771000000003E-2</v>
      </c>
      <c r="D10" s="78">
        <v>5.9273771000000003E-2</v>
      </c>
      <c r="E10" s="78">
        <v>2.4351907000000002E-2</v>
      </c>
      <c r="F10" s="78">
        <v>9.4887293000000001E-3</v>
      </c>
      <c r="G10" s="78">
        <v>7.0368082000000012E-3</v>
      </c>
    </row>
    <row r="11" spans="1:15" ht="15.75" customHeight="1" x14ac:dyDescent="0.25">
      <c r="B11" s="7" t="s">
        <v>123</v>
      </c>
      <c r="C11" s="78">
        <v>1.9569674999999998E-2</v>
      </c>
      <c r="D11" s="78">
        <v>1.9569674999999998E-2</v>
      </c>
      <c r="E11" s="78">
        <v>0</v>
      </c>
      <c r="F11" s="78">
        <v>8.8790607000000001E-3</v>
      </c>
      <c r="G11" s="78">
        <v>1.5989648333333331E-3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0.136617116244</v>
      </c>
      <c r="M14" s="80">
        <v>0.121506515112</v>
      </c>
      <c r="N14" s="80">
        <v>0.10627464881749998</v>
      </c>
      <c r="O14" s="80">
        <v>0.15351555321900001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7.205047513613029E-2</v>
      </c>
      <c r="M15" s="77">
        <f t="shared" si="0"/>
        <v>6.4081298058723174E-2</v>
      </c>
      <c r="N15" s="77">
        <f t="shared" si="0"/>
        <v>5.6048166970165784E-2</v>
      </c>
      <c r="O15" s="77">
        <f t="shared" si="0"/>
        <v>8.0962538621148952E-2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7.0999999999999994E-2</v>
      </c>
      <c r="D2" s="78">
        <v>7.0999999999999994E-2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0.47200000000000003</v>
      </c>
      <c r="D3" s="78">
        <v>0.39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9.3000000000000013E-2</v>
      </c>
      <c r="D4" s="78">
        <v>9.3000000000000013E-2</v>
      </c>
      <c r="E4" s="78">
        <v>0.16399999999999998</v>
      </c>
      <c r="F4" s="78">
        <v>0.35600000000000004</v>
      </c>
      <c r="G4" s="78">
        <v>0</v>
      </c>
    </row>
    <row r="5" spans="1:7" x14ac:dyDescent="0.25">
      <c r="B5" s="43" t="s">
        <v>169</v>
      </c>
      <c r="C5" s="77">
        <f>1-SUM(C2:C4)</f>
        <v>0.36399999999999999</v>
      </c>
      <c r="D5" s="77">
        <f t="shared" ref="D5:G5" si="0">1-SUM(D2:D4)</f>
        <v>0.44599999999999995</v>
      </c>
      <c r="E5" s="77">
        <f t="shared" si="0"/>
        <v>0.83600000000000008</v>
      </c>
      <c r="F5" s="77">
        <f t="shared" si="0"/>
        <v>0.64399999999999991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/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0.10391</v>
      </c>
      <c r="D2" s="28">
        <v>0.10059</v>
      </c>
      <c r="E2" s="28">
        <v>9.74E-2</v>
      </c>
      <c r="F2" s="28">
        <v>9.4329999999999997E-2</v>
      </c>
      <c r="G2" s="28">
        <v>9.1359999999999997E-2</v>
      </c>
      <c r="H2" s="28">
        <v>8.8510000000000005E-2</v>
      </c>
      <c r="I2" s="28">
        <v>8.5760000000000003E-2</v>
      </c>
      <c r="J2" s="28">
        <v>8.3110000000000003E-2</v>
      </c>
      <c r="K2" s="28">
        <v>8.0570000000000003E-2</v>
      </c>
      <c r="L2">
        <v>7.8129999999999991E-2</v>
      </c>
      <c r="M2">
        <v>7.5789999999999996E-2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9.1999999999999998E-3</v>
      </c>
      <c r="D4" s="28">
        <v>9.0399999999999994E-3</v>
      </c>
      <c r="E4" s="28">
        <v>8.8800000000000007E-3</v>
      </c>
      <c r="F4" s="28">
        <v>8.7299999999999999E-3</v>
      </c>
      <c r="G4" s="28">
        <v>8.5799999999999991E-3</v>
      </c>
      <c r="H4" s="28">
        <v>8.4399999999999996E-3</v>
      </c>
      <c r="I4" s="28">
        <v>8.3099999999999997E-3</v>
      </c>
      <c r="J4" s="28">
        <v>8.1899999999999994E-3</v>
      </c>
      <c r="K4" s="28">
        <v>8.0700000000000008E-3</v>
      </c>
      <c r="L4">
        <v>7.9500000000000005E-3</v>
      </c>
      <c r="M4">
        <v>7.8399999999999997E-3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28">
        <v>12.491</v>
      </c>
      <c r="D13" s="28">
        <v>12.01</v>
      </c>
      <c r="E13" s="28">
        <v>11.566000000000001</v>
      </c>
      <c r="F13" s="28">
        <v>11.147</v>
      </c>
      <c r="G13" s="28">
        <v>10.757999999999999</v>
      </c>
      <c r="H13" s="28">
        <v>10.388999999999999</v>
      </c>
      <c r="I13" s="28">
        <v>10.039999999999999</v>
      </c>
      <c r="J13" s="28">
        <v>9.7170000000000005</v>
      </c>
      <c r="K13" s="28">
        <v>9.2970000000000006</v>
      </c>
      <c r="L13">
        <v>8.8989999999999991</v>
      </c>
      <c r="M13">
        <v>8.4909999999999997</v>
      </c>
    </row>
    <row r="14" spans="1:13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24.839970481111404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 x14ac:dyDescent="0.25">
      <c r="A25" s="53" t="s">
        <v>87</v>
      </c>
      <c r="B25" s="85">
        <v>0.60499999999999998</v>
      </c>
      <c r="C25" s="85">
        <v>0.95</v>
      </c>
      <c r="D25" s="86">
        <v>19.534333181063097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 x14ac:dyDescent="0.25">
      <c r="A28" s="53" t="s">
        <v>84</v>
      </c>
      <c r="B28" s="85">
        <v>0.14300000000000002</v>
      </c>
      <c r="C28" s="85">
        <v>0.95</v>
      </c>
      <c r="D28" s="86">
        <v>1.4775533685525077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 x14ac:dyDescent="0.25">
      <c r="A32" s="53" t="s">
        <v>28</v>
      </c>
      <c r="B32" s="85">
        <v>0.27250000000000002</v>
      </c>
      <c r="C32" s="85">
        <v>0.95</v>
      </c>
      <c r="D32" s="86">
        <v>3.7054411364622584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2020-06-17T05:01:37Z</dcterms:modified>
</cp:coreProperties>
</file>