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A6B75DB-92A3-46D7-BC3F-47E0D88C4A82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<sst xmlns="http://schemas.openxmlformats.org/spreadsheetml/2006/main" count="1107" uniqueCount="272">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</sst>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7.1803700800000009E-2</v>
      </c>
      <c r="C3" s="26">
        <f>frac_mam_1_5months * 2.6</f>
        <v>7.1803700800000009E-2</v>
      </c>
      <c r="D3" s="26">
        <f>frac_mam_6_11months * 2.6</f>
        <v>0.15889442400000001</v>
      </c>
      <c r="E3" s="26">
        <f>frac_mam_12_23months * 2.6</f>
        <v>8.4616329200000007E-2</v>
      </c>
      <c r="F3" s="26">
        <f>frac_mam_24_59months * 2.6</f>
        <v>3.1848831039999997E-2</v>
      </c>
    </row>
    <row r="4" spans="1:6" ht="15.75" customHeight="1" x14ac:dyDescent="0.25">
      <c r="A4" s="3" t="s">
        <v>66</v>
      </c>
      <c r="B4" s="26">
        <f>frac_sam_1month * 2.6</f>
        <v>5.5735193800000013E-2</v>
      </c>
      <c r="C4" s="26">
        <f>frac_sam_1_5months * 2.6</f>
        <v>5.5735193800000013E-2</v>
      </c>
      <c r="D4" s="26">
        <f>frac_sam_6_11months * 2.6</f>
        <v>3.5909580199999999E-2</v>
      </c>
      <c r="E4" s="26">
        <f>frac_sam_12_23months * 2.6</f>
        <v>6.1969663599999995E-2</v>
      </c>
      <c r="F4" s="26">
        <f>frac_sam_24_59months * 2.6</f>
        <v>1.4569947426666667E-2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9.3769766655673076E-2</v>
      </c>
      <c r="D7" s="93">
        <f>diarrhoea_1_5mo/26</f>
        <v>0.13131213272615347</v>
      </c>
      <c r="E7" s="93">
        <f>diarrhoea_6_11mo/26</f>
        <v>0.13131213272615347</v>
      </c>
      <c r="F7" s="93">
        <f>diarrhoea_12_23mo/26</f>
        <v>9.1564132993461542E-2</v>
      </c>
      <c r="G7" s="93">
        <f>diarrhoea_24_59mo/26</f>
        <v>9.1564132993461542E-2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9.3769766655673076E-2</v>
      </c>
      <c r="D12" s="93">
        <f>diarrhoea_1_5mo/26</f>
        <v>0.13131213272615347</v>
      </c>
      <c r="E12" s="93">
        <f>diarrhoea_6_11mo/26</f>
        <v>0.13131213272615347</v>
      </c>
      <c r="F12" s="93">
        <f>diarrhoea_12_23mo/26</f>
        <v>9.1564132993461542E-2</v>
      </c>
      <c r="G12" s="93">
        <f>diarrhoea_24_59mo/26</f>
        <v>9.1564132993461542E-2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531195.60000000009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623411.94116031635</v>
      </c>
      <c r="I2" s="22">
        <f>G2-H2</f>
        <v>4024588.0588396834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532986.72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625514.0022392316</v>
      </c>
      <c r="I3" s="22">
        <f t="shared" ref="I3:I15" si="3">G3-H3</f>
        <v>4145485.9977607685</v>
      </c>
    </row>
    <row r="4" spans="1:9" ht="15.75" customHeight="1" x14ac:dyDescent="0.25">
      <c r="A4" s="92">
        <f t="shared" si="2"/>
        <v>2022</v>
      </c>
      <c r="B4" s="74">
        <v>534285.82299999997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627038.63143984473</v>
      </c>
      <c r="I4" s="22">
        <f t="shared" si="3"/>
        <v>4264961.3685601549</v>
      </c>
    </row>
    <row r="5" spans="1:9" ht="15.75" customHeight="1" x14ac:dyDescent="0.25">
      <c r="A5" s="92">
        <f t="shared" si="2"/>
        <v>2023</v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>
        <f t="shared" si="2"/>
        <v>2024</v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>
        <f t="shared" si="2"/>
        <v>2025</v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>
        <f t="shared" si="2"/>
        <v>2026</v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>
        <f t="shared" si="2"/>
        <v>2027</v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>
        <f t="shared" si="2"/>
        <v>2028</v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>
        <f t="shared" si="2"/>
        <v>2029</v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>
        <f t="shared" si="2"/>
        <v>2030</v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0.57358554571594877</v>
      </c>
      <c r="E2" s="77">
        <v>0.57500917781472694</v>
      </c>
      <c r="F2" s="77">
        <v>0.34246557677991141</v>
      </c>
      <c r="G2" s="77">
        <v>0.33595872353780315</v>
      </c>
    </row>
    <row r="3" spans="1:15" ht="15.75" customHeight="1" x14ac:dyDescent="0.25">
      <c r="A3" s="5"/>
      <c r="B3" s="11" t="s">
        <v>118</v>
      </c>
      <c r="C3" s="77">
        <v>0.24896868428405122</v>
      </c>
      <c r="D3" s="77">
        <v>0.24896868428405122</v>
      </c>
      <c r="E3" s="77">
        <v>0.28495126218527317</v>
      </c>
      <c r="F3" s="77">
        <v>0.32761880322008863</v>
      </c>
      <c r="G3" s="77">
        <v>0.37769904979553015</v>
      </c>
    </row>
    <row r="4" spans="1:15" ht="15.75" customHeight="1" x14ac:dyDescent="0.25">
      <c r="A4" s="5"/>
      <c r="B4" s="11" t="s">
        <v>116</v>
      </c>
      <c r="C4" s="78">
        <v>0.11064265658823529</v>
      </c>
      <c r="D4" s="78">
        <v>0.11064265658823529</v>
      </c>
      <c r="E4" s="78">
        <v>8.9705056227758012E-2</v>
      </c>
      <c r="F4" s="78">
        <v>0.21118641525267995</v>
      </c>
      <c r="G4" s="78">
        <v>0.19538646054901959</v>
      </c>
    </row>
    <row r="5" spans="1:15" ht="15.75" customHeight="1" x14ac:dyDescent="0.25">
      <c r="A5" s="5"/>
      <c r="B5" s="11" t="s">
        <v>119</v>
      </c>
      <c r="C5" s="78">
        <v>6.6803113411764703E-2</v>
      </c>
      <c r="D5" s="78">
        <v>6.6803113411764703E-2</v>
      </c>
      <c r="E5" s="78">
        <v>5.0334503772241995E-2</v>
      </c>
      <c r="F5" s="78">
        <v>0.11872920474732007</v>
      </c>
      <c r="G5" s="78">
        <v>9.0955766117647038E-2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0.83395315129968461</v>
      </c>
      <c r="D8" s="77">
        <v>0.83395315129968461</v>
      </c>
      <c r="E8" s="77">
        <v>0.78245552458606127</v>
      </c>
      <c r="F8" s="77">
        <v>0.78419170809292504</v>
      </c>
      <c r="G8" s="77">
        <v>0.84985748660136062</v>
      </c>
    </row>
    <row r="9" spans="1:15" ht="15.75" customHeight="1" x14ac:dyDescent="0.25">
      <c r="B9" s="7" t="s">
        <v>121</v>
      </c>
      <c r="C9" s="77">
        <v>0.11699342770031546</v>
      </c>
      <c r="D9" s="77">
        <v>0.11699342770031546</v>
      </c>
      <c r="E9" s="77">
        <v>0.14261985841393876</v>
      </c>
      <c r="F9" s="77">
        <v>0.15942906390707495</v>
      </c>
      <c r="G9" s="77">
        <v>0.13228913706530612</v>
      </c>
    </row>
    <row r="10" spans="1:15" ht="15.75" customHeight="1" x14ac:dyDescent="0.25">
      <c r="B10" s="7" t="s">
        <v>122</v>
      </c>
      <c r="C10" s="78">
        <v>2.7616808000000003E-2</v>
      </c>
      <c r="D10" s="78">
        <v>2.7616808000000003E-2</v>
      </c>
      <c r="E10" s="78">
        <v>6.1113239999999999E-2</v>
      </c>
      <c r="F10" s="78">
        <v>3.2544742000000002E-2</v>
      </c>
      <c r="G10" s="78">
        <v>1.22495504E-2</v>
      </c>
    </row>
    <row r="11" spans="1:15" ht="15.75" customHeight="1" x14ac:dyDescent="0.25">
      <c r="B11" s="7" t="s">
        <v>123</v>
      </c>
      <c r="C11" s="78">
        <v>2.1436613000000004E-2</v>
      </c>
      <c r="D11" s="78">
        <v>2.1436613000000004E-2</v>
      </c>
      <c r="E11" s="78">
        <v>1.3811377E-2</v>
      </c>
      <c r="F11" s="78">
        <v>2.3834485999999998E-2</v>
      </c>
      <c r="G11" s="78">
        <v>5.6038259333333331E-3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0.67400000000000004</v>
      </c>
      <c r="I14" s="80">
        <v>0.32729477611940294</v>
      </c>
      <c r="J14" s="80">
        <v>0.31617910447761194</v>
      </c>
      <c r="K14" s="80">
        <v>0.33223507462686563</v>
      </c>
      <c r="L14" s="80">
        <v>0.254515929413</v>
      </c>
      <c r="M14" s="80">
        <v>0.21863517472899999</v>
      </c>
      <c r="N14" s="80">
        <v>0.2257161932915</v>
      </c>
      <c r="O14" s="80">
        <v>0.266368620045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0.2874068852046292</v>
      </c>
      <c r="I15" s="77">
        <f t="shared" si="0"/>
        <v>0.13956494384009502</v>
      </c>
      <c r="J15" s="77">
        <f t="shared" si="0"/>
        <v>0.13482500235118616</v>
      </c>
      <c r="K15" s="77">
        <f t="shared" si="0"/>
        <v>0.14167158450183231</v>
      </c>
      <c r="L15" s="77">
        <f t="shared" si="0"/>
        <v>0.10853060906164926</v>
      </c>
      <c r="M15" s="77">
        <f t="shared" si="0"/>
        <v>9.3230348019334927E-2</v>
      </c>
      <c r="N15" s="77">
        <f t="shared" si="0"/>
        <v>9.6249833908243376E-2</v>
      </c>
      <c r="O15" s="77">
        <f t="shared" si="0"/>
        <v>0.11358482997535431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0.47700000000000004</v>
      </c>
      <c r="D2" s="78">
        <v>0.47700000000000004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0.14099999999999999</v>
      </c>
      <c r="D3" s="78">
        <v>0.23300000000000001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0.28399999999999997</v>
      </c>
      <c r="D4" s="78">
        <v>0.28399999999999997</v>
      </c>
      <c r="E4" s="78">
        <v>0.7609999999999999</v>
      </c>
      <c r="F4" s="78">
        <v>0.91100000000000003</v>
      </c>
      <c r="G4" s="78">
        <v>0</v>
      </c>
    </row>
    <row r="5" spans="1:7" x14ac:dyDescent="0.25">
      <c r="B5" s="43" t="s">
        <v>169</v>
      </c>
      <c r="C5" s="77">
        <f>1-SUM(C2:C4)</f>
        <v>9.8000000000000087E-2</v>
      </c>
      <c r="D5" s="77">
        <f t="shared" ref="D5:G5" si="0">1-SUM(D2:D4)</f>
        <v>6.0000000000000053E-3</v>
      </c>
      <c r="E5" s="77">
        <f t="shared" si="0"/>
        <v>0.2390000000000001</v>
      </c>
      <c r="F5" s="77">
        <f t="shared" si="0"/>
        <v>8.8999999999999968E-2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0.27565000000000001</v>
      </c>
      <c r="D2" s="28">
        <v>0.27001999999999998</v>
      </c>
      <c r="E2" s="28">
        <v>0.26447999999999999</v>
      </c>
      <c r="F2" s="28">
        <v>0.25903999999999999</v>
      </c>
      <c r="G2" s="28">
        <v>0.25372</v>
      </c>
      <c r="H2" s="28">
        <v>0.24850000000000003</v>
      </c>
      <c r="I2" s="28">
        <v>0.24342</v>
      </c>
      <c r="J2" s="28">
        <v>0.23848</v>
      </c>
      <c r="K2" s="28">
        <v>0.23368</v>
      </c>
      <c r="L2">
        <v>0.22899</v>
      </c>
      <c r="M2">
        <v>0.22440000000000002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2.3269999999999999E-2</v>
      </c>
      <c r="D4" s="28">
        <v>2.2480000000000003E-2</v>
      </c>
      <c r="E4" s="28">
        <v>2.1709999999999997E-2</v>
      </c>
      <c r="F4" s="28">
        <v>2.0979999999999999E-2</v>
      </c>
      <c r="G4" s="28">
        <v>2.0299999999999999E-2</v>
      </c>
      <c r="H4" s="28">
        <v>1.9640000000000001E-2</v>
      </c>
      <c r="I4" s="28">
        <v>1.9039999999999998E-2</v>
      </c>
      <c r="J4" s="28">
        <v>1.847E-2</v>
      </c>
      <c r="K4" s="28">
        <v>1.7940000000000001E-2</v>
      </c>
      <c r="L4">
        <v>1.7420000000000001E-2</v>
      </c>
      <c r="M4">
        <v>1.6920000000000001E-2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53.975000000000001</v>
      </c>
      <c r="D13" s="28">
        <v>53.424999999999997</v>
      </c>
      <c r="E13" s="28">
        <v>52.878</v>
      </c>
      <c r="F13" s="28">
        <v>52.390999999999998</v>
      </c>
      <c r="G13" s="28">
        <v>51.956000000000003</v>
      </c>
      <c r="H13" s="28">
        <v>51.579000000000001</v>
      </c>
      <c r="I13" s="28">
        <v>51.277999999999999</v>
      </c>
      <c r="J13" s="28">
        <v>51.042000000000002</v>
      </c>
      <c r="K13" s="28">
        <v>50.698999999999998</v>
      </c>
      <c r="L13">
        <v>50.688000000000002</v>
      </c>
      <c r="M13">
        <v>50.508000000000003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15.097092881722507</v>
      </c>
      <c r="E14" s="86" t="s">
        <v>201</v>
      </c>
    </row>
    <row r="15" spans="1:5" ht="15.75" customHeight="1" x14ac:dyDescent="0.25">
      <c r="A15" s="11" t="s">
        <v>206</v>
      </c>
      <c r="B15" s="85">
        <v>0.39700000000000002</v>
      </c>
      <c r="C15" s="85">
        <v>0.95</v>
      </c>
      <c r="D15" s="86">
        <v>15.097092881722507</v>
      </c>
      <c r="E15" s="86" t="s">
        <v>201</v>
      </c>
    </row>
    <row r="16" spans="1:5" ht="15.75" customHeight="1" x14ac:dyDescent="0.25">
      <c r="A16" s="53" t="s">
        <v>57</v>
      </c>
      <c r="B16" s="85">
        <v>0.121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2.4661440905760252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 x14ac:dyDescent="0.25">
      <c r="A23" s="53" t="s">
        <v>34</v>
      </c>
      <c r="B23" s="85">
        <v>0.54899999999999993</v>
      </c>
      <c r="C23" s="85">
        <v>0.95</v>
      </c>
      <c r="D23" s="86">
        <v>4.9613185520035712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 x14ac:dyDescent="0.25">
      <c r="A25" s="53" t="s">
        <v>87</v>
      </c>
      <c r="B25" s="85">
        <v>0.57499999999999996</v>
      </c>
      <c r="C25" s="85">
        <v>0.95</v>
      </c>
      <c r="D25" s="86">
        <v>21.79232758590986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 x14ac:dyDescent="0.25">
      <c r="A28" s="53" t="s">
        <v>84</v>
      </c>
      <c r="B28" s="85">
        <v>0.40500000000000003</v>
      </c>
      <c r="C28" s="85">
        <v>0.95</v>
      </c>
      <c r="D28" s="86">
        <v>0.70215459518181877</v>
      </c>
      <c r="E28" s="86" t="s">
        <v>201</v>
      </c>
    </row>
    <row r="29" spans="1:5" ht="15.75" customHeight="1" x14ac:dyDescent="0.25">
      <c r="A29" s="53" t="s">
        <v>58</v>
      </c>
      <c r="B29" s="85">
        <v>8.900000000000001E-2</v>
      </c>
      <c r="C29" s="85">
        <v>0.95</v>
      </c>
      <c r="D29" s="86">
        <v>68.300854175426551</v>
      </c>
      <c r="E29" s="86" t="s">
        <v>201</v>
      </c>
    </row>
    <row r="30" spans="1:5" ht="15.75" customHeight="1" x14ac:dyDescent="0.25">
      <c r="A30" s="53" t="s">
        <v>67</v>
      </c>
      <c r="B30" s="85">
        <v>0.35</v>
      </c>
      <c r="C30" s="85">
        <v>0.95</v>
      </c>
      <c r="D30" s="86">
        <v>188.97047675019715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 x14ac:dyDescent="0.25">
      <c r="A32" s="53" t="s">
        <v>28</v>
      </c>
      <c r="B32" s="85">
        <v>0.51600000000000001</v>
      </c>
      <c r="C32" s="85">
        <v>0.95</v>
      </c>
      <c r="D32" s="86">
        <v>0.58527783165992031</v>
      </c>
      <c r="E32" s="86" t="s">
        <v>201</v>
      </c>
    </row>
    <row r="33" spans="1:6" ht="15.75" customHeight="1" x14ac:dyDescent="0.25">
      <c r="A33" s="53" t="s">
        <v>83</v>
      </c>
      <c r="B33" s="85">
        <v>0.76900000000000002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0.36799999999999999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0.76900000000000002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0.27500000000000002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2.0547716878168614</v>
      </c>
      <c r="E38" s="86" t="s">
        <v>201</v>
      </c>
    </row>
    <row r="39" spans="1:6" ht="15.75" customHeight="1" x14ac:dyDescent="0.25">
      <c r="A39" s="53" t="s">
        <v>60</v>
      </c>
      <c r="B39" s="85">
        <v>0.19899999999999998</v>
      </c>
      <c r="C39" s="85">
        <v>0.95</v>
      </c>
      <c r="D39" s="86">
        <v>0.61070357633597905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2020-06-17T05:02:02Z</dcterms:modified>
</cp:coreProperties>
</file>