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FC5671A-7280-4E47-B1D0-309498CA1FC4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<sst xmlns="http://schemas.openxmlformats.org/spreadsheetml/2006/main" count="1106" uniqueCount="272">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</sst>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0.1039999948</v>
      </c>
      <c r="C3" s="26">
        <f>frac_mam_1_5months * 2.6</f>
        <v>0.1039999948</v>
      </c>
      <c r="D3" s="26">
        <f>frac_mam_6_11months * 2.6</f>
        <v>0.1039999948</v>
      </c>
      <c r="E3" s="26">
        <f>frac_mam_12_23months * 2.6</f>
        <v>0.1039999948</v>
      </c>
      <c r="F3" s="26">
        <f>frac_mam_24_59months * 2.6</f>
        <v>0.1039999948</v>
      </c>
    </row>
    <row r="4" spans="1:6" ht="15.75" customHeight="1" x14ac:dyDescent="0.25">
      <c r="A4" s="3" t="s">
        <v>66</v>
      </c>
      <c r="B4" s="26">
        <f>frac_sam_1month * 2.6</f>
        <v>8.320000000000001E-2</v>
      </c>
      <c r="C4" s="26">
        <f>frac_sam_1_5months * 2.6</f>
        <v>8.320000000000001E-2</v>
      </c>
      <c r="D4" s="26">
        <f>frac_sam_6_11months * 2.6</f>
        <v>8.320000000000001E-2</v>
      </c>
      <c r="E4" s="26">
        <f>frac_sam_12_23months * 2.6</f>
        <v>8.320000000000001E-2</v>
      </c>
      <c r="F4" s="26">
        <f>frac_sam_24_59months * 2.6</f>
        <v>8.320000000000001E-2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8.0397272153461249E-2</v>
      </c>
      <c r="D7" s="93">
        <f>diarrhoea_1_5mo/26</f>
        <v>7.363730568923077E-2</v>
      </c>
      <c r="E7" s="93">
        <f>diarrhoea_6_11mo/26</f>
        <v>7.363730568923077E-2</v>
      </c>
      <c r="F7" s="93">
        <f>diarrhoea_12_23mo/26</f>
        <v>5.0290747674230765E-2</v>
      </c>
      <c r="G7" s="93">
        <f>diarrhoea_24_59mo/26</f>
        <v>5.0290747674230765E-2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52323.311999999998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61070.001960839232</v>
      </c>
      <c r="I2" s="22">
        <f>G2-H2</f>
        <v>605929.99803916074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52125.652800000003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60839.300820751283</v>
      </c>
      <c r="I3" s="22">
        <f t="shared" ref="I3:I15" si="3">G3-H3</f>
        <v>617160.69917924877</v>
      </c>
    </row>
    <row r="4" spans="1:9" ht="15.75" customHeight="1" x14ac:dyDescent="0.25">
      <c r="A4" s="92">
        <f t="shared" si="2"/>
        <v>2022</v>
      </c>
      <c r="B4" s="74">
        <v>51914.128200000006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60592.416454242419</v>
      </c>
      <c r="I4" s="22">
        <f t="shared" si="3"/>
        <v>629407.58354575757</v>
      </c>
    </row>
    <row r="5" spans="1:9" ht="15.75" customHeight="1" x14ac:dyDescent="0.25">
      <c r="A5" s="92">
        <f t="shared" si="2"/>
        <v>2023</v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>
        <f t="shared" si="2"/>
        <v>2024</v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>
        <f t="shared" si="2"/>
        <v>2025</v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>
        <f t="shared" si="2"/>
        <v>2026</v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>
        <f t="shared" si="2"/>
        <v>2027</v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>
        <f t="shared" si="2"/>
        <v>2028</v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>
        <f t="shared" si="2"/>
        <v>2029</v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>
        <f t="shared" si="2"/>
        <v>2030</v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0.50301096224116926</v>
      </c>
      <c r="E2" s="77">
        <v>0.46740414507772016</v>
      </c>
      <c r="F2" s="77">
        <v>0.36202352941176469</v>
      </c>
      <c r="G2" s="77">
        <v>0.32655479452054786</v>
      </c>
    </row>
    <row r="3" spans="1:15" ht="15.75" customHeight="1" x14ac:dyDescent="0.25">
      <c r="A3" s="5"/>
      <c r="B3" s="11" t="s">
        <v>118</v>
      </c>
      <c r="C3" s="77">
        <v>0.18298903775883069</v>
      </c>
      <c r="D3" s="77">
        <v>0.18298903775883069</v>
      </c>
      <c r="E3" s="77">
        <v>0.21859585492227979</v>
      </c>
      <c r="F3" s="77">
        <v>0.32397647058823531</v>
      </c>
      <c r="G3" s="77">
        <v>0.35944520547945197</v>
      </c>
    </row>
    <row r="4" spans="1:15" ht="15.75" customHeight="1" x14ac:dyDescent="0.25">
      <c r="A4" s="5"/>
      <c r="B4" s="11" t="s">
        <v>116</v>
      </c>
      <c r="C4" s="78">
        <v>0.19822346368715085</v>
      </c>
      <c r="D4" s="78">
        <v>0.19822346368715085</v>
      </c>
      <c r="E4" s="78">
        <v>0.19227312775330396</v>
      </c>
      <c r="F4" s="78">
        <v>0.18064691358024693</v>
      </c>
      <c r="G4" s="78">
        <v>0.18643749999999998</v>
      </c>
    </row>
    <row r="5" spans="1:15" ht="15.75" customHeight="1" x14ac:dyDescent="0.25">
      <c r="A5" s="5"/>
      <c r="B5" s="11" t="s">
        <v>119</v>
      </c>
      <c r="C5" s="78">
        <v>0.11577653631284918</v>
      </c>
      <c r="D5" s="78">
        <v>0.11577653631284918</v>
      </c>
      <c r="E5" s="78">
        <v>0.12172687224669604</v>
      </c>
      <c r="F5" s="78">
        <v>0.13335308641975308</v>
      </c>
      <c r="G5" s="78">
        <v>0.1275625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0.80251254262377314</v>
      </c>
      <c r="D8" s="77">
        <v>0.80251254262377314</v>
      </c>
      <c r="E8" s="77">
        <v>0.76471256995409831</v>
      </c>
      <c r="F8" s="77">
        <v>0.78461802744206</v>
      </c>
      <c r="G8" s="77">
        <v>0.82915408658531553</v>
      </c>
    </row>
    <row r="9" spans="1:15" ht="15.75" customHeight="1" x14ac:dyDescent="0.25">
      <c r="B9" s="7" t="s">
        <v>121</v>
      </c>
      <c r="C9" s="77">
        <v>0.12548745937622685</v>
      </c>
      <c r="D9" s="77">
        <v>0.12548745937622685</v>
      </c>
      <c r="E9" s="77">
        <v>0.16328743204590163</v>
      </c>
      <c r="F9" s="77">
        <v>0.14338197455793994</v>
      </c>
      <c r="G9" s="77">
        <v>9.8845915414684599E-2</v>
      </c>
    </row>
    <row r="10" spans="1:15" ht="15.75" customHeight="1" x14ac:dyDescent="0.25">
      <c r="B10" s="7" t="s">
        <v>122</v>
      </c>
      <c r="C10" s="78">
        <v>3.9999997999999995E-2</v>
      </c>
      <c r="D10" s="78">
        <v>3.9999997999999995E-2</v>
      </c>
      <c r="E10" s="78">
        <v>3.9999997999999995E-2</v>
      </c>
      <c r="F10" s="78">
        <v>3.9999997999999995E-2</v>
      </c>
      <c r="G10" s="78">
        <v>3.9999997999999995E-2</v>
      </c>
    </row>
    <row r="11" spans="1:15" ht="15.75" customHeight="1" x14ac:dyDescent="0.25">
      <c r="B11" s="7" t="s">
        <v>123</v>
      </c>
      <c r="C11" s="78">
        <v>3.2000000000000001E-2</v>
      </c>
      <c r="D11" s="78">
        <v>3.2000000000000001E-2</v>
      </c>
      <c r="E11" s="78">
        <v>3.2000000000000001E-2</v>
      </c>
      <c r="F11" s="78">
        <v>3.2000000000000001E-2</v>
      </c>
      <c r="G11" s="78">
        <v>3.2000000000000001E-2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0.44753935092800001</v>
      </c>
      <c r="M14" s="80">
        <v>0.311656122684</v>
      </c>
      <c r="N14" s="80">
        <v>0.29221029814249999</v>
      </c>
      <c r="O14" s="80">
        <v>0.33298222598499999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0.20164834415601957</v>
      </c>
      <c r="M15" s="77">
        <f t="shared" si="0"/>
        <v>0.14042327441151506</v>
      </c>
      <c r="N15" s="77">
        <f t="shared" si="0"/>
        <v>0.13166154583633821</v>
      </c>
      <c r="O15" s="77">
        <f t="shared" si="0"/>
        <v>0.15003220245109367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</v>
      </c>
      <c r="D2" s="78">
        <v>0.313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0.222</v>
      </c>
      <c r="D3" s="78">
        <v>0.22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0.17300000000000001</v>
      </c>
      <c r="D4" s="78">
        <v>0.17300000000000001</v>
      </c>
      <c r="E4" s="78">
        <v>0.48599999999999999</v>
      </c>
      <c r="F4" s="78">
        <v>0.82750000000000001</v>
      </c>
      <c r="G4" s="78">
        <v>0</v>
      </c>
    </row>
    <row r="5" spans="1:7" x14ac:dyDescent="0.25">
      <c r="B5" s="43" t="s">
        <v>169</v>
      </c>
      <c r="C5" s="77">
        <f>1-SUM(C2:C4)</f>
        <v>0.29199999999999993</v>
      </c>
      <c r="D5" s="77">
        <f t="shared" ref="D5:G5" si="0">1-SUM(D2:D4)</f>
        <v>0.29399999999999993</v>
      </c>
      <c r="E5" s="77">
        <f t="shared" si="0"/>
        <v>0.51400000000000001</v>
      </c>
      <c r="F5" s="77">
        <f t="shared" si="0"/>
        <v>0.17249999999999999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0.27139000000000002</v>
      </c>
      <c r="D2" s="28">
        <v>0.26808999999999999</v>
      </c>
      <c r="E2" s="28">
        <v>0.26530999999999999</v>
      </c>
      <c r="F2" s="28">
        <v>0.26257000000000003</v>
      </c>
      <c r="G2" s="28">
        <v>0.25978000000000001</v>
      </c>
      <c r="H2" s="28">
        <v>0.25702999999999998</v>
      </c>
      <c r="I2" s="28">
        <v>0.25422</v>
      </c>
      <c r="J2" s="28">
        <v>0.25136999999999998</v>
      </c>
      <c r="K2" s="28">
        <v>0.24854999999999999</v>
      </c>
      <c r="L2">
        <v>0.24582000000000001</v>
      </c>
      <c r="M2">
        <v>0.24318999999999999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5.5980000000000002E-2</v>
      </c>
      <c r="D4" s="28">
        <v>5.5170000000000004E-2</v>
      </c>
      <c r="E4" s="28">
        <v>5.4320000000000007E-2</v>
      </c>
      <c r="F4" s="28">
        <v>5.3499999999999999E-2</v>
      </c>
      <c r="G4" s="28">
        <v>5.271E-2</v>
      </c>
      <c r="H4" s="28">
        <v>5.1950000000000003E-2</v>
      </c>
      <c r="I4" s="28">
        <v>5.1220000000000002E-2</v>
      </c>
      <c r="J4" s="28">
        <v>5.0519999999999995E-2</v>
      </c>
      <c r="K4" s="28">
        <v>4.9840000000000002E-2</v>
      </c>
      <c r="L4">
        <v>4.9169999999999998E-2</v>
      </c>
      <c r="M4">
        <v>4.8520000000000001E-2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0.44753935092800001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0.82750000000000001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21.32</v>
      </c>
      <c r="D13" s="28">
        <v>20.135999999999999</v>
      </c>
      <c r="E13" s="28">
        <v>19.279</v>
      </c>
      <c r="F13" s="28">
        <v>18.407</v>
      </c>
      <c r="G13" s="28">
        <v>17.885000000000002</v>
      </c>
      <c r="H13" s="28">
        <v>17.146000000000001</v>
      </c>
      <c r="I13" s="28">
        <v>16.545000000000002</v>
      </c>
      <c r="J13" s="28">
        <v>15.930999999999999</v>
      </c>
      <c r="K13" s="28">
        <v>15.532</v>
      </c>
      <c r="L13">
        <v>15.294</v>
      </c>
      <c r="M13">
        <v>15.074</v>
      </c>
    </row>
    <row r="14" spans="1:13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75.762459741294762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40.277595090905891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692.41497754805209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1.948123472199554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1.877060805387784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1.877060805387784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1.877060805387784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1.877060805387784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13.409894534701802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13.409894534701802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1.1166603345971493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15.878970056306116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16.240204677311851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23.349725533539807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4.5279095940423639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18.982269813808944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19.19542214773287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6.1138421578617166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10.010054663486137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1.1256396465636616</v>
      </c>
      <c r="E28" s="86" t="s">
        <v>201</v>
      </c>
    </row>
    <row r="29" spans="1:5" ht="15.75" customHeight="1" x14ac:dyDescent="0.25">
      <c r="A29" s="53" t="s">
        <v>58</v>
      </c>
      <c r="B29" s="85">
        <v>0.45500000000000002</v>
      </c>
      <c r="C29" s="85">
        <v>0.95</v>
      </c>
      <c r="D29" s="86">
        <v>154.12104998731232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210.0403896670712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210.0403896670712</v>
      </c>
      <c r="E31" s="86" t="s">
        <v>201</v>
      </c>
    </row>
    <row r="32" spans="1:5" ht="15.75" customHeight="1" x14ac:dyDescent="0.25">
      <c r="A32" s="53" t="s">
        <v>28</v>
      </c>
      <c r="B32" s="85">
        <v>0.54</v>
      </c>
      <c r="C32" s="85">
        <v>0.95</v>
      </c>
      <c r="D32" s="86">
        <v>2.4385423103594888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0.63400000000000001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2.2494032897944334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2.4596659029691801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2020-07-03T01:34:09Z</dcterms:modified>
</cp:coreProperties>
</file>