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577CB6C3-26DC-47F5-8D60-1E34F4420DC7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<sst xmlns="http://schemas.openxmlformats.org/spreadsheetml/2006/main" count="1106" uniqueCount="272">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</sst>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0.49700000000000005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1.9299999999999998E-2</v>
      </c>
      <c r="D45" s="17"/>
    </row>
    <row r="46" spans="1:5" ht="15.75" customHeight="1" x14ac:dyDescent="0.25">
      <c r="B46" s="16" t="s">
        <v>11</v>
      </c>
      <c r="C46" s="67">
        <v>7.3099999999999998E-2</v>
      </c>
      <c r="D46" s="17"/>
    </row>
    <row r="47" spans="1:5" ht="15.75" customHeight="1" x14ac:dyDescent="0.25">
      <c r="B47" s="16" t="s">
        <v>12</v>
      </c>
      <c r="C47" s="67">
        <v>0.1148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0.11522699084</v>
      </c>
      <c r="C3" s="26">
        <f>frac_mam_1_5months * 2.6</f>
        <v>0.11522699084</v>
      </c>
      <c r="D3" s="26">
        <f>frac_mam_6_11months * 2.6</f>
        <v>4.6041787999999972E-3</v>
      </c>
      <c r="E3" s="26">
        <f>frac_mam_12_23months * 2.6</f>
        <v>6.2520352700000004E-2</v>
      </c>
      <c r="F3" s="26">
        <f>frac_mam_24_59months * 2.6</f>
        <v>2.1435552224666664E-2</v>
      </c>
    </row>
    <row r="4" spans="1:6" ht="15.75" customHeight="1" x14ac:dyDescent="0.25">
      <c r="A4" s="3" t="s">
        <v>66</v>
      </c>
      <c r="B4" s="26">
        <f>frac_sam_1month * 2.6</f>
        <v>2.2148291360000003E-2</v>
      </c>
      <c r="C4" s="26">
        <f>frac_sam_1_5months * 2.6</f>
        <v>2.2148291360000003E-2</v>
      </c>
      <c r="D4" s="26">
        <f>frac_sam_6_11months * 2.6</f>
        <v>4.2138972199999999E-2</v>
      </c>
      <c r="E4" s="26">
        <f>frac_sam_12_23months * 2.6</f>
        <v>7.0785246999999999E-3</v>
      </c>
      <c r="F4" s="26">
        <f>frac_sam_24_59months * 2.6</f>
        <v>2.8346846753333332E-3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4.9211694034518944E-2</v>
      </c>
      <c r="D7" s="93">
        <f>diarrhoea_1_5mo/26</f>
        <v>6.0716012173461537E-2</v>
      </c>
      <c r="E7" s="93">
        <f>diarrhoea_6_11mo/26</f>
        <v>6.0716012173461537E-2</v>
      </c>
      <c r="F7" s="93">
        <f>diarrhoea_12_23mo/26</f>
        <v>4.5617720101538459E-2</v>
      </c>
      <c r="G7" s="93">
        <f>diarrhoea_24_59mo/26</f>
        <v>4.5617720101538459E-2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2823633.1889999998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3273709.2895452613</v>
      </c>
      <c r="I2" s="22">
        <f>G2-H2</f>
        <v>54425290.71045474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2796590.3867999995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3242355.9703101842</v>
      </c>
      <c r="I3" s="22">
        <f t="shared" ref="I3:I15" si="3">G3-H3</f>
        <v>54548644.029689819</v>
      </c>
    </row>
    <row r="4" spans="1:9" ht="15.75" customHeight="1" x14ac:dyDescent="0.25">
      <c r="A4" s="92">
        <f t="shared" si="2"/>
        <v>2022</v>
      </c>
      <c r="B4" s="74">
        <v>2768218.1351999999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3209461.292633893</v>
      </c>
      <c r="I4" s="22">
        <f t="shared" si="3"/>
        <v>54621538.707366109</v>
      </c>
    </row>
    <row r="5" spans="1:9" ht="15.75" customHeight="1" x14ac:dyDescent="0.25">
      <c r="A5" s="92">
        <f t="shared" si="2"/>
        <v>2023</v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>
        <f t="shared" si="2"/>
        <v>2024</v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>
        <f t="shared" si="2"/>
        <v>2025</v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>
        <f t="shared" si="2"/>
        <v>2026</v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>
        <f t="shared" si="2"/>
        <v>2027</v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>
        <f t="shared" si="2"/>
        <v>2028</v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>
        <f t="shared" si="2"/>
        <v>2029</v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>
        <f t="shared" si="2"/>
        <v>2030</v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0.78648428035752971</v>
      </c>
      <c r="E2" s="77">
        <v>0.75981101132659934</v>
      </c>
      <c r="F2" s="77">
        <v>0.64725302177935939</v>
      </c>
      <c r="G2" s="77">
        <v>0.66136525915214872</v>
      </c>
    </row>
    <row r="3" spans="1:15" ht="15.75" customHeight="1" x14ac:dyDescent="0.25">
      <c r="A3" s="5"/>
      <c r="B3" s="11" t="s">
        <v>118</v>
      </c>
      <c r="C3" s="77">
        <v>0.17500577364247022</v>
      </c>
      <c r="D3" s="77">
        <v>0.17500577364247022</v>
      </c>
      <c r="E3" s="77">
        <v>0.18176285667340064</v>
      </c>
      <c r="F3" s="77">
        <v>0.23138513822064058</v>
      </c>
      <c r="G3" s="77">
        <v>0.27829726251451803</v>
      </c>
    </row>
    <row r="4" spans="1:15" ht="15.75" customHeight="1" x14ac:dyDescent="0.25">
      <c r="A4" s="5"/>
      <c r="B4" s="11" t="s">
        <v>116</v>
      </c>
      <c r="C4" s="78">
        <v>2.077510244736842E-2</v>
      </c>
      <c r="D4" s="78">
        <v>2.077510244736842E-2</v>
      </c>
      <c r="E4" s="78">
        <v>4.5736293375565611E-2</v>
      </c>
      <c r="F4" s="78">
        <v>8.4835460970873786E-2</v>
      </c>
      <c r="G4" s="78">
        <v>4.3759606811056111E-2</v>
      </c>
    </row>
    <row r="5" spans="1:15" ht="15.75" customHeight="1" x14ac:dyDescent="0.25">
      <c r="A5" s="5"/>
      <c r="B5" s="11" t="s">
        <v>119</v>
      </c>
      <c r="C5" s="78">
        <v>1.773484355263158E-2</v>
      </c>
      <c r="D5" s="78">
        <v>1.773484355263158E-2</v>
      </c>
      <c r="E5" s="78">
        <v>1.268983862443439E-2</v>
      </c>
      <c r="F5" s="78">
        <v>3.652637902912622E-2</v>
      </c>
      <c r="G5" s="78">
        <v>1.6577871522277233E-2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0.83354396989065827</v>
      </c>
      <c r="D8" s="77">
        <v>0.83354396989065827</v>
      </c>
      <c r="E8" s="77">
        <v>0.88893437571354172</v>
      </c>
      <c r="F8" s="77">
        <v>0.91838722963217212</v>
      </c>
      <c r="G8" s="77">
        <v>0.90474024253316343</v>
      </c>
    </row>
    <row r="9" spans="1:15" ht="15.75" customHeight="1" x14ac:dyDescent="0.25">
      <c r="B9" s="7" t="s">
        <v>121</v>
      </c>
      <c r="C9" s="77">
        <v>0.11361938310934183</v>
      </c>
      <c r="D9" s="77">
        <v>0.11361938310934183</v>
      </c>
      <c r="E9" s="77">
        <v>9.3087489286458325E-2</v>
      </c>
      <c r="F9" s="77">
        <v>5.4843971367827871E-2</v>
      </c>
      <c r="G9" s="77">
        <v>8.5925050966836752E-2</v>
      </c>
    </row>
    <row r="10" spans="1:15" ht="15.75" customHeight="1" x14ac:dyDescent="0.25">
      <c r="B10" s="7" t="s">
        <v>122</v>
      </c>
      <c r="C10" s="78">
        <v>4.4318073399999998E-2</v>
      </c>
      <c r="D10" s="78">
        <v>4.4318073399999998E-2</v>
      </c>
      <c r="E10" s="78">
        <v>1.770837999999999E-3</v>
      </c>
      <c r="F10" s="78">
        <v>2.4046289499999998E-2</v>
      </c>
      <c r="G10" s="78">
        <v>8.2444431633333318E-3</v>
      </c>
    </row>
    <row r="11" spans="1:15" ht="15.75" customHeight="1" x14ac:dyDescent="0.25">
      <c r="B11" s="7" t="s">
        <v>123</v>
      </c>
      <c r="C11" s="78">
        <v>8.5185736000000008E-3</v>
      </c>
      <c r="D11" s="78">
        <v>8.5185736000000008E-3</v>
      </c>
      <c r="E11" s="78">
        <v>1.6207296999999999E-2</v>
      </c>
      <c r="F11" s="78">
        <v>2.7225094999999999E-3</v>
      </c>
      <c r="G11" s="78">
        <v>1.0902633366666665E-3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0.38596748680800003</v>
      </c>
      <c r="M14" s="80">
        <v>0.33799769682949998</v>
      </c>
      <c r="N14" s="80">
        <v>0.2753787822855</v>
      </c>
      <c r="O14" s="80">
        <v>0.29949853049149999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0.20878277636216255</v>
      </c>
      <c r="M15" s="77">
        <f t="shared" si="0"/>
        <v>0.1828343058937078</v>
      </c>
      <c r="N15" s="77">
        <f t="shared" si="0"/>
        <v>0.14896163195579951</v>
      </c>
      <c r="O15" s="77">
        <f t="shared" si="0"/>
        <v>0.16200881382402257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0.29399999999999998</v>
      </c>
      <c r="D2" s="78">
        <v>0.29399999999999998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0.155</v>
      </c>
      <c r="D3" s="78">
        <v>0.13100000000000001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0.17199999999999999</v>
      </c>
      <c r="D4" s="78">
        <v>0.17199999999999999</v>
      </c>
      <c r="E4" s="78">
        <v>0.46599999999999997</v>
      </c>
      <c r="F4" s="78">
        <v>0.38650000000000001</v>
      </c>
      <c r="G4" s="78">
        <v>0</v>
      </c>
    </row>
    <row r="5" spans="1:7" x14ac:dyDescent="0.25">
      <c r="B5" s="43" t="s">
        <v>169</v>
      </c>
      <c r="C5" s="77">
        <f>1-SUM(C2:C4)</f>
        <v>0.379</v>
      </c>
      <c r="D5" s="77">
        <f t="shared" ref="D5:G5" si="0">1-SUM(D2:D4)</f>
        <v>0.40300000000000002</v>
      </c>
      <c r="E5" s="77">
        <f t="shared" si="0"/>
        <v>0.53400000000000003</v>
      </c>
      <c r="F5" s="77">
        <f t="shared" si="0"/>
        <v>0.61349999999999993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9.2429999999999998E-2</v>
      </c>
      <c r="D2" s="28">
        <v>9.0879999999999989E-2</v>
      </c>
      <c r="E2" s="28">
        <v>8.9349999999999999E-2</v>
      </c>
      <c r="F2" s="28">
        <v>8.7849999999999998E-2</v>
      </c>
      <c r="G2" s="28">
        <v>8.6359999999999992E-2</v>
      </c>
      <c r="H2" s="28">
        <v>8.4900000000000003E-2</v>
      </c>
      <c r="I2" s="28">
        <v>8.345000000000001E-2</v>
      </c>
      <c r="J2" s="28">
        <v>8.2019999999999996E-2</v>
      </c>
      <c r="K2" s="28">
        <v>8.0619999999999997E-2</v>
      </c>
      <c r="L2">
        <v>7.9250000000000001E-2</v>
      </c>
      <c r="M2">
        <v>7.7899999999999997E-2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1.1599999999999999E-2</v>
      </c>
      <c r="D4" s="28">
        <v>1.1399999999999999E-2</v>
      </c>
      <c r="E4" s="28">
        <v>1.1220000000000001E-2</v>
      </c>
      <c r="F4" s="28">
        <v>1.1040000000000001E-2</v>
      </c>
      <c r="G4" s="28">
        <v>1.0869999999999999E-2</v>
      </c>
      <c r="H4" s="28">
        <v>1.0700000000000001E-2</v>
      </c>
      <c r="I4" s="28">
        <v>1.0540000000000001E-2</v>
      </c>
      <c r="J4" s="28">
        <v>1.038E-2</v>
      </c>
      <c r="K4" s="28">
        <v>1.023E-2</v>
      </c>
      <c r="L4">
        <v>1.008E-2</v>
      </c>
      <c r="M4">
        <v>9.92E-3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0.38596748680800003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0.29399999999999998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0.38650000000000001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17.012</v>
      </c>
      <c r="D13" s="28">
        <v>16.606999999999999</v>
      </c>
      <c r="E13" s="28">
        <v>16.213999999999999</v>
      </c>
      <c r="F13" s="28">
        <v>15.823</v>
      </c>
      <c r="G13" s="28">
        <v>15.438000000000001</v>
      </c>
      <c r="H13" s="28">
        <v>15.074</v>
      </c>
      <c r="I13" s="28">
        <v>14.741</v>
      </c>
      <c r="J13" s="28">
        <v>14.43</v>
      </c>
      <c r="K13" s="28">
        <v>14.122</v>
      </c>
      <c r="L13">
        <v>13.815</v>
      </c>
      <c r="M13">
        <v>13.5</v>
      </c>
    </row>
    <row r="14" spans="1:13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86.770455007029625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40.524326066971597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864.9948491750622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7.0055425565758203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2.1237917814534857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2.1237917814534857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2.1237917814534857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2.1237917814534857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13.656625510767503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13.656625510767503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1.363391310662851</v>
      </c>
      <c r="E17" s="86" t="s">
        <v>201</v>
      </c>
    </row>
    <row r="18" spans="1:5" ht="15.75" customHeight="1" x14ac:dyDescent="0.25">
      <c r="A18" s="53" t="s">
        <v>175</v>
      </c>
      <c r="B18" s="85">
        <v>0.56700000000000006</v>
      </c>
      <c r="C18" s="85">
        <v>0.95</v>
      </c>
      <c r="D18" s="86">
        <v>19.805611394811169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76.727649414499837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23.904870229687635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4.6821164540834266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19.218001831842617</v>
      </c>
      <c r="E24" s="86" t="s">
        <v>201</v>
      </c>
    </row>
    <row r="25" spans="1:5" ht="15.75" customHeight="1" x14ac:dyDescent="0.25">
      <c r="A25" s="53" t="s">
        <v>87</v>
      </c>
      <c r="B25" s="85">
        <v>1.6E-2</v>
      </c>
      <c r="C25" s="85">
        <v>0.95</v>
      </c>
      <c r="D25" s="86">
        <v>19.21625545106296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6.6689868540095452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11.684994403575459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1.2798443794423324</v>
      </c>
      <c r="E28" s="86" t="s">
        <v>201</v>
      </c>
    </row>
    <row r="29" spans="1:5" ht="15.75" customHeight="1" x14ac:dyDescent="0.25">
      <c r="A29" s="53" t="s">
        <v>58</v>
      </c>
      <c r="B29" s="85">
        <v>0.56700000000000006</v>
      </c>
      <c r="C29" s="85">
        <v>0.95</v>
      </c>
      <c r="D29" s="86">
        <v>179.24514608865215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296.33885853413983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296.33885853413983</v>
      </c>
      <c r="E31" s="86" t="s">
        <v>201</v>
      </c>
    </row>
    <row r="32" spans="1:5" ht="15.75" customHeight="1" x14ac:dyDescent="0.25">
      <c r="A32" s="53" t="s">
        <v>28</v>
      </c>
      <c r="B32" s="85">
        <v>0.24549999999999997</v>
      </c>
      <c r="C32" s="85">
        <v>0.95</v>
      </c>
      <c r="D32" s="86">
        <v>2.9936883930025688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0.82799999999999996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0.98099999999999998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0.93700000000000006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2.4036080226731045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3.0148105991170082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2020-07-03T01:34:11Z</dcterms:modified>
</cp:coreProperties>
</file>