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10BA041-E029-4AF3-BE27-F184F377FF7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<sst xmlns="http://schemas.openxmlformats.org/spreadsheetml/2006/main" count="1106" uniqueCount="272">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</sst>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0.1048286356</v>
      </c>
      <c r="C3" s="26">
        <f>frac_mam_1_5months * 2.6</f>
        <v>0.1048286356</v>
      </c>
      <c r="D3" s="26">
        <f>frac_mam_6_11months * 2.6</f>
        <v>4.9781007379999999E-2</v>
      </c>
      <c r="E3" s="26">
        <f>frac_mam_12_23months * 2.6</f>
        <v>4.7624903560000008E-2</v>
      </c>
      <c r="F3" s="26">
        <f>frac_mam_24_59months * 2.6</f>
        <v>3.4469822313333336E-2</v>
      </c>
    </row>
    <row r="4" spans="1:6" ht="15.75" customHeight="1" x14ac:dyDescent="0.25">
      <c r="A4" s="3" t="s">
        <v>66</v>
      </c>
      <c r="B4" s="26">
        <f>frac_sam_1month * 2.6</f>
        <v>4.3208996999999999E-2</v>
      </c>
      <c r="C4" s="26">
        <f>frac_sam_1_5months * 2.6</f>
        <v>4.3208996999999999E-2</v>
      </c>
      <c r="D4" s="26">
        <f>frac_sam_6_11months * 2.6</f>
        <v>8.3356590200000004E-3</v>
      </c>
      <c r="E4" s="26">
        <f>frac_sam_12_23months * 2.6</f>
        <v>6.9897110400000007E-3</v>
      </c>
      <c r="F4" s="26">
        <f>frac_sam_24_59months * 2.6</f>
        <v>5.5079874199999998E-3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0.18841907273471153</v>
      </c>
      <c r="D7" s="93">
        <f>diarrhoea_1_5mo/26</f>
        <v>0.16047034694230769</v>
      </c>
      <c r="E7" s="93">
        <f>diarrhoea_6_11mo/26</f>
        <v>0.16047034694230769</v>
      </c>
      <c r="F7" s="93">
        <f>diarrhoea_12_23mo/26</f>
        <v>8.0698656661153848E-2</v>
      </c>
      <c r="G7" s="93">
        <f>diarrhoea_24_59mo/26</f>
        <v>8.0698656661153848E-2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114982.81299999999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133796.4698051865</v>
      </c>
      <c r="I2" s="22">
        <f>G2-H2</f>
        <v>1682203.5301948134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113715.1488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132321.38852622686</v>
      </c>
      <c r="I3" s="22">
        <f t="shared" ref="I3:I15" si="3">G3-H3</f>
        <v>1688678.6114737731</v>
      </c>
    </row>
    <row r="4" spans="1:9" ht="15.75" customHeight="1" x14ac:dyDescent="0.25">
      <c r="A4" s="92">
        <f t="shared" si="2"/>
        <v>2022</v>
      </c>
      <c r="B4" s="74">
        <v>112428.70099999999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130824.45024703683</v>
      </c>
      <c r="I4" s="22">
        <f t="shared" si="3"/>
        <v>1695175.5497529632</v>
      </c>
    </row>
    <row r="5" spans="1:9" ht="15.75" customHeight="1" x14ac:dyDescent="0.25">
      <c r="A5" s="92">
        <f t="shared" si="2"/>
        <v>2023</v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>
        <f t="shared" si="2"/>
        <v>2024</v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>
        <f t="shared" si="2"/>
        <v>2025</v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>
        <f t="shared" si="2"/>
        <v>2026</v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>
        <f t="shared" si="2"/>
        <v>2027</v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>
        <f t="shared" si="2"/>
        <v>2028</v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>
        <f t="shared" si="2"/>
        <v>2029</v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>
        <f t="shared" si="2"/>
        <v>2030</v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0.69201822630410648</v>
      </c>
      <c r="E2" s="77">
        <v>0.67104743672638434</v>
      </c>
      <c r="F2" s="77">
        <v>0.54686338498245624</v>
      </c>
      <c r="G2" s="77">
        <v>0.51824514016393441</v>
      </c>
    </row>
    <row r="3" spans="1:15" ht="15.75" customHeight="1" x14ac:dyDescent="0.25">
      <c r="A3" s="5"/>
      <c r="B3" s="11" t="s">
        <v>118</v>
      </c>
      <c r="C3" s="77">
        <v>0.20511619369589346</v>
      </c>
      <c r="D3" s="77">
        <v>0.20511619369589346</v>
      </c>
      <c r="E3" s="77">
        <v>0.24455951027361567</v>
      </c>
      <c r="F3" s="77">
        <v>0.30018044501754387</v>
      </c>
      <c r="G3" s="77">
        <v>0.33615900983606556</v>
      </c>
    </row>
    <row r="4" spans="1:15" ht="15.75" customHeight="1" x14ac:dyDescent="0.25">
      <c r="A4" s="5"/>
      <c r="B4" s="11" t="s">
        <v>116</v>
      </c>
      <c r="C4" s="78">
        <v>5.7730682653061215E-2</v>
      </c>
      <c r="D4" s="78">
        <v>5.7730682653061215E-2</v>
      </c>
      <c r="E4" s="78">
        <v>6.6459529237499995E-2</v>
      </c>
      <c r="F4" s="78">
        <v>0.12002810562499998</v>
      </c>
      <c r="G4" s="78">
        <v>0.12066505376712329</v>
      </c>
    </row>
    <row r="5" spans="1:15" ht="15.75" customHeight="1" x14ac:dyDescent="0.25">
      <c r="A5" s="5"/>
      <c r="B5" s="11" t="s">
        <v>119</v>
      </c>
      <c r="C5" s="78">
        <v>4.513489734693877E-2</v>
      </c>
      <c r="D5" s="78">
        <v>4.513489734693877E-2</v>
      </c>
      <c r="E5" s="78">
        <v>1.79335237625E-2</v>
      </c>
      <c r="F5" s="78">
        <v>3.2928064374999996E-2</v>
      </c>
      <c r="G5" s="78">
        <v>2.4930796232876716E-2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0.8130538399119831</v>
      </c>
      <c r="D8" s="77">
        <v>0.8130538399119831</v>
      </c>
      <c r="E8" s="77">
        <v>0.89843292580102563</v>
      </c>
      <c r="F8" s="77">
        <v>0.88499491870786517</v>
      </c>
      <c r="G8" s="77">
        <v>0.89756875573373995</v>
      </c>
    </row>
    <row r="9" spans="1:15" ht="15.75" customHeight="1" x14ac:dyDescent="0.25">
      <c r="B9" s="7" t="s">
        <v>121</v>
      </c>
      <c r="C9" s="77">
        <v>0.13000860908801698</v>
      </c>
      <c r="D9" s="77">
        <v>0.13000860908801698</v>
      </c>
      <c r="E9" s="77">
        <v>7.9214510198974367E-2</v>
      </c>
      <c r="F9" s="77">
        <v>9.3999460292134837E-2</v>
      </c>
      <c r="G9" s="77">
        <v>8.7055163599593505E-2</v>
      </c>
    </row>
    <row r="10" spans="1:15" ht="15.75" customHeight="1" x14ac:dyDescent="0.25">
      <c r="B10" s="7" t="s">
        <v>122</v>
      </c>
      <c r="C10" s="78">
        <v>4.0318705999999996E-2</v>
      </c>
      <c r="D10" s="78">
        <v>4.0318705999999996E-2</v>
      </c>
      <c r="E10" s="78">
        <v>1.91465413E-2</v>
      </c>
      <c r="F10" s="78">
        <v>1.8317270600000001E-2</v>
      </c>
      <c r="G10" s="78">
        <v>1.3257623966666666E-2</v>
      </c>
    </row>
    <row r="11" spans="1:15" ht="15.75" customHeight="1" x14ac:dyDescent="0.25">
      <c r="B11" s="7" t="s">
        <v>123</v>
      </c>
      <c r="C11" s="78">
        <v>1.6618845E-2</v>
      </c>
      <c r="D11" s="78">
        <v>1.6618845E-2</v>
      </c>
      <c r="E11" s="78">
        <v>3.2060227E-3</v>
      </c>
      <c r="F11" s="78">
        <v>2.6883504000000001E-3</v>
      </c>
      <c r="G11" s="78">
        <v>2.1184566999999997E-3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0.17614536294300001</v>
      </c>
      <c r="M14" s="80">
        <v>0.16061889359699999</v>
      </c>
      <c r="N14" s="80">
        <v>0.1159066991015</v>
      </c>
      <c r="O14" s="80">
        <v>0.15034398763500001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9.0747388928330536E-2</v>
      </c>
      <c r="M15" s="77">
        <f t="shared" si="0"/>
        <v>8.274839009643277E-2</v>
      </c>
      <c r="N15" s="77">
        <f t="shared" si="0"/>
        <v>5.9713353374885383E-2</v>
      </c>
      <c r="O15" s="77">
        <f t="shared" si="0"/>
        <v>7.745491616128658E-2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0.66900000000000004</v>
      </c>
      <c r="D2" s="78">
        <v>0.44600000000000001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</v>
      </c>
      <c r="D4" s="78">
        <v>0.38</v>
      </c>
      <c r="E4" s="78">
        <v>0.8590000000000001</v>
      </c>
      <c r="F4" s="78">
        <v>0.66700000000000004</v>
      </c>
      <c r="G4" s="78">
        <v>0</v>
      </c>
    </row>
    <row r="5" spans="1:7" x14ac:dyDescent="0.25">
      <c r="B5" s="43" t="s">
        <v>169</v>
      </c>
      <c r="C5" s="77">
        <f>1-SUM(C2:C4)</f>
        <v>4.6000000000000041E-2</v>
      </c>
      <c r="D5" s="77">
        <f t="shared" ref="D5:G5" si="0">1-SUM(D2:D4)</f>
        <v>5.1999999999999935E-2</v>
      </c>
      <c r="E5" s="77">
        <f t="shared" si="0"/>
        <v>0.1409999999999999</v>
      </c>
      <c r="F5" s="77">
        <f t="shared" si="0"/>
        <v>0.33299999999999996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0.12272</v>
      </c>
      <c r="D2" s="28">
        <v>0.11768000000000001</v>
      </c>
      <c r="E2" s="28">
        <v>0.11273999999999999</v>
      </c>
      <c r="F2" s="28">
        <v>0.10798999999999999</v>
      </c>
      <c r="G2" s="28">
        <v>0.10345</v>
      </c>
      <c r="H2" s="28">
        <v>9.9100000000000008E-2</v>
      </c>
      <c r="I2" s="28">
        <v>9.493E-2</v>
      </c>
      <c r="J2" s="28">
        <v>9.0939999999999993E-2</v>
      </c>
      <c r="K2" s="28">
        <v>8.7120000000000003E-2</v>
      </c>
      <c r="L2">
        <v>8.345000000000001E-2</v>
      </c>
      <c r="M2">
        <v>7.9939999999999997E-2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1.5129999999999999E-2</v>
      </c>
      <c r="D4" s="28">
        <v>1.506E-2</v>
      </c>
      <c r="E4" s="28">
        <v>1.502E-2</v>
      </c>
      <c r="F4" s="28">
        <v>1.4990000000000002E-2</v>
      </c>
      <c r="G4" s="28">
        <v>1.4959999999999999E-2</v>
      </c>
      <c r="H4" s="28">
        <v>1.494E-2</v>
      </c>
      <c r="I4" s="28">
        <v>1.4910000000000001E-2</v>
      </c>
      <c r="J4" s="28">
        <v>1.489E-2</v>
      </c>
      <c r="K4" s="28">
        <v>1.4879999999999999E-2</v>
      </c>
      <c r="L4">
        <v>1.4870000000000001E-2</v>
      </c>
      <c r="M4">
        <v>1.4870000000000001E-2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0.17614536294300001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0.44600000000000001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0.66700000000000004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>
        <v>10.125</v>
      </c>
      <c r="G13" s="28">
        <v>9.8219999999999992</v>
      </c>
      <c r="H13" s="28">
        <v>9.5280000000000005</v>
      </c>
      <c r="I13" s="28">
        <v>9.1750000000000007</v>
      </c>
      <c r="J13" s="28">
        <v>9.3729999999999993</v>
      </c>
      <c r="K13" s="28">
        <v>8.56</v>
      </c>
      <c r="L13">
        <v>8.6189999999999998</v>
      </c>
      <c r="M13">
        <v>8.4480000000000004</v>
      </c>
    </row>
    <row r="14" spans="1:13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 x14ac:dyDescent="0.25">
      <c r="A18" s="53" t="s">
        <v>175</v>
      </c>
      <c r="B18" s="85">
        <v>0.78200000000000003</v>
      </c>
      <c r="C18" s="85">
        <v>0.95</v>
      </c>
      <c r="D18" s="86">
        <v>9.7344812256272366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 x14ac:dyDescent="0.25">
      <c r="A25" s="53" t="s">
        <v>87</v>
      </c>
      <c r="B25" s="85">
        <v>0.66</v>
      </c>
      <c r="C25" s="85">
        <v>0.95</v>
      </c>
      <c r="D25" s="86">
        <v>18.585409107657505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 x14ac:dyDescent="0.25">
      <c r="A28" s="53" t="s">
        <v>84</v>
      </c>
      <c r="B28" s="85">
        <v>0.68900000000000006</v>
      </c>
      <c r="C28" s="85">
        <v>0.95</v>
      </c>
      <c r="D28" s="86">
        <v>0.88433103305071026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114.80634956846563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280.51834194938908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1.5698421778540761</v>
      </c>
      <c r="E32" s="86" t="s">
        <v>201</v>
      </c>
    </row>
    <row r="33" spans="1:6" ht="15.75" customHeight="1" x14ac:dyDescent="0.25">
      <c r="A33" s="53" t="s">
        <v>83</v>
      </c>
      <c r="B33" s="85">
        <v>0.91400000000000003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2.0080431939835299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2020-07-03T01:34:52Z</dcterms:modified>
</cp:coreProperties>
</file>