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469ED00-33E9-45C3-A933-D2C6A6A09CD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<sst xmlns="http://schemas.openxmlformats.org/spreadsheetml/2006/main" count="1106" uniqueCount="272">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</sst>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>
        <f>frac_mam_1month * 2.6</f>
        <v>0.11180000520000001</v>
      </c>
      <c r="C3" s="26">
        <f>frac_mam_1_5months * 2.6</f>
        <v>0.11180000520000001</v>
      </c>
      <c r="D3" s="26">
        <f>frac_mam_6_11months * 2.6</f>
        <v>0.11180000520000001</v>
      </c>
      <c r="E3" s="26">
        <f>frac_mam_12_23months * 2.6</f>
        <v>0.11180000520000001</v>
      </c>
      <c r="F3" s="26">
        <f>frac_mam_24_59months * 2.6</f>
        <v>0.11180000520000001</v>
      </c>
    </row>
    <row r="4" spans="1:6" ht="15.75" customHeight="1" x14ac:dyDescent="0.25">
      <c r="A4" s="3" t="s">
        <v>66</v>
      </c>
      <c r="B4" s="26">
        <f>frac_sam_1month * 2.6</f>
        <v>5.2000000000000005E-2</v>
      </c>
      <c r="C4" s="26">
        <f>frac_sam_1_5months * 2.6</f>
        <v>5.2000000000000005E-2</v>
      </c>
      <c r="D4" s="26">
        <f>frac_sam_6_11months * 2.6</f>
        <v>5.2000000000000005E-2</v>
      </c>
      <c r="E4" s="26">
        <f>frac_sam_12_23months * 2.6</f>
        <v>5.2000000000000005E-2</v>
      </c>
      <c r="F4" s="26">
        <f>frac_sam_24_59months * 2.6</f>
        <v>5.2000000000000005E-2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0.17808038127807693</v>
      </c>
      <c r="D7" s="93">
        <f>diarrhoea_1_5mo/26</f>
        <v>0.14524087203307692</v>
      </c>
      <c r="E7" s="93">
        <f>diarrhoea_6_11mo/26</f>
        <v>0.14524087203307692</v>
      </c>
      <c r="F7" s="93">
        <f>diarrhoea_12_23mo/26</f>
        <v>0.10138951202999999</v>
      </c>
      <c r="G7" s="93">
        <f>diarrhoea_24_59mo/26</f>
        <v>0.10138951202999999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16748.050000000003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>
        <f t="shared" ref="H2:H40" si="1">(B2 + stillbirth*B2/(1000-stillbirth))/(1-abortion)</f>
        <v>19482.473619985882</v>
      </c>
      <c r="I2" s="22">
        <f>G2-H2</f>
        <v>208517.52638001411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16647.769600000003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>
        <f t="shared" si="1"/>
        <v>19365.820621720315</v>
      </c>
      <c r="I3" s="22">
        <f t="shared" ref="I3:I15" si="3">G3-H3</f>
        <v>210634.17937827969</v>
      </c>
    </row>
    <row r="4" spans="1:9" ht="15.75" customHeight="1" x14ac:dyDescent="0.25">
      <c r="A4" s="92">
        <f t="shared" si="2"/>
        <v>2022</v>
      </c>
      <c r="B4" s="74">
        <v>16527.139200000001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>
        <f t="shared" si="1"/>
        <v>19225.495116018556</v>
      </c>
      <c r="I4" s="22">
        <f t="shared" si="3"/>
        <v>212774.50488398146</v>
      </c>
    </row>
    <row r="5" spans="1:9" ht="15.75" customHeight="1" x14ac:dyDescent="0.25">
      <c r="A5" s="92">
        <f t="shared" si="2"/>
        <v>2023</v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>
        <f t="shared" si="2"/>
        <v>2024</v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>
        <f t="shared" si="2"/>
        <v>2025</v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>
        <f t="shared" si="2"/>
        <v>2026</v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>
        <f t="shared" si="2"/>
        <v>2027</v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>
        <f t="shared" si="2"/>
        <v>2028</v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>
        <f t="shared" si="2"/>
        <v>2029</v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>
        <f t="shared" si="2"/>
        <v>2030</v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>
        <v>0.67878510378510382</v>
      </c>
      <c r="E2" s="77">
        <v>0.63556832694763732</v>
      </c>
      <c r="F2" s="77">
        <v>0.49724540901502506</v>
      </c>
      <c r="G2" s="77">
        <v>0.4540909090909091</v>
      </c>
    </row>
    <row r="3" spans="1:15" ht="15.75" customHeight="1" x14ac:dyDescent="0.25">
      <c r="A3" s="5"/>
      <c r="B3" s="11" t="s">
        <v>118</v>
      </c>
      <c r="C3" s="77">
        <v>0.24621489621489623</v>
      </c>
      <c r="D3" s="77">
        <v>0.24621489621489623</v>
      </c>
      <c r="E3" s="77">
        <v>0.28943167305236273</v>
      </c>
      <c r="F3" s="77">
        <v>0.42775459098497493</v>
      </c>
      <c r="G3" s="77">
        <v>0.470909090909091</v>
      </c>
    </row>
    <row r="4" spans="1:15" ht="15.75" customHeight="1" x14ac:dyDescent="0.25">
      <c r="A4" s="5"/>
      <c r="B4" s="11" t="s">
        <v>116</v>
      </c>
      <c r="C4" s="78">
        <v>4.4751381215469621E-2</v>
      </c>
      <c r="D4" s="78">
        <v>4.4751381215469621E-2</v>
      </c>
      <c r="E4" s="78">
        <v>4.7004608294930868E-2</v>
      </c>
      <c r="F4" s="78">
        <v>4.3204488778054863E-2</v>
      </c>
      <c r="G4" s="78">
        <v>4.2904656319290468E-2</v>
      </c>
    </row>
    <row r="5" spans="1:15" ht="15.75" customHeight="1" x14ac:dyDescent="0.25">
      <c r="A5" s="5"/>
      <c r="B5" s="11" t="s">
        <v>119</v>
      </c>
      <c r="C5" s="78">
        <v>3.024861878453039E-2</v>
      </c>
      <c r="D5" s="78">
        <v>3.024861878453039E-2</v>
      </c>
      <c r="E5" s="78">
        <v>2.7995391705069123E-2</v>
      </c>
      <c r="F5" s="78">
        <v>3.1795511221945141E-2</v>
      </c>
      <c r="G5" s="78">
        <v>3.2095343680709536E-2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0.7260926127526377</v>
      </c>
      <c r="D8" s="77">
        <v>0.7260926127526377</v>
      </c>
      <c r="E8" s="77">
        <v>0.70846341312195116</v>
      </c>
      <c r="F8" s="77">
        <v>0.68331912296543784</v>
      </c>
      <c r="G8" s="77">
        <v>0.69426454297475304</v>
      </c>
    </row>
    <row r="9" spans="1:15" ht="15.75" customHeight="1" x14ac:dyDescent="0.25">
      <c r="B9" s="7" t="s">
        <v>121</v>
      </c>
      <c r="C9" s="77">
        <v>0.21090738524736227</v>
      </c>
      <c r="D9" s="77">
        <v>0.21090738524736227</v>
      </c>
      <c r="E9" s="77">
        <v>0.22853658487804882</v>
      </c>
      <c r="F9" s="77">
        <v>0.25368087503456221</v>
      </c>
      <c r="G9" s="77">
        <v>0.24273545502524702</v>
      </c>
    </row>
    <row r="10" spans="1:15" ht="15.75" customHeight="1" x14ac:dyDescent="0.25">
      <c r="B10" s="7" t="s">
        <v>122</v>
      </c>
      <c r="C10" s="78">
        <v>4.3000002000000002E-2</v>
      </c>
      <c r="D10" s="78">
        <v>4.3000002000000002E-2</v>
      </c>
      <c r="E10" s="78">
        <v>4.3000002000000002E-2</v>
      </c>
      <c r="F10" s="78">
        <v>4.3000002000000002E-2</v>
      </c>
      <c r="G10" s="78">
        <v>4.3000002000000002E-2</v>
      </c>
    </row>
    <row r="11" spans="1:15" ht="15.75" customHeight="1" x14ac:dyDescent="0.25">
      <c r="B11" s="7" t="s">
        <v>123</v>
      </c>
      <c r="C11" s="78">
        <v>0.02</v>
      </c>
      <c r="D11" s="78">
        <v>0.02</v>
      </c>
      <c r="E11" s="78">
        <v>0.02</v>
      </c>
      <c r="F11" s="78">
        <v>0.02</v>
      </c>
      <c r="G11" s="78">
        <v>0.02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>
        <v>0.39</v>
      </c>
      <c r="I14" s="80">
        <v>0.39</v>
      </c>
      <c r="J14" s="80">
        <v>0.39</v>
      </c>
      <c r="K14" s="80">
        <v>0.39</v>
      </c>
      <c r="L14" s="80">
        <v>0.24343472873700001</v>
      </c>
      <c r="M14" s="80">
        <v>0.30376741799200002</v>
      </c>
      <c r="N14" s="80">
        <v>0.32475601927800002</v>
      </c>
      <c r="O14" s="80">
        <v>0.36779517315800009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>
        <f t="shared" si="0"/>
        <v>0.16573158680015532</v>
      </c>
      <c r="I15" s="77">
        <f t="shared" si="0"/>
        <v>0.16573158680015532</v>
      </c>
      <c r="J15" s="77">
        <f t="shared" si="0"/>
        <v>0.16573158680015532</v>
      </c>
      <c r="K15" s="77">
        <f t="shared" si="0"/>
        <v>0.16573158680015532</v>
      </c>
      <c r="L15" s="77">
        <f t="shared" si="0"/>
        <v>0.10344826634832917</v>
      </c>
      <c r="M15" s="77">
        <f t="shared" si="0"/>
        <v>0.12908681077435952</v>
      </c>
      <c r="N15" s="77">
        <f t="shared" si="0"/>
        <v>0.13800597537908915</v>
      </c>
      <c r="O15" s="77">
        <f t="shared" si="0"/>
        <v>0.15629558375618779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7.6219999999999996E-2</v>
      </c>
      <c r="D2" s="28">
        <v>7.5940000000000007E-2</v>
      </c>
      <c r="E2" s="28">
        <v>7.5539999999999996E-2</v>
      </c>
      <c r="F2" s="28">
        <v>7.5160000000000005E-2</v>
      </c>
      <c r="G2" s="28">
        <v>7.4810000000000001E-2</v>
      </c>
      <c r="H2" s="28">
        <v>7.4490000000000001E-2</v>
      </c>
      <c r="I2" s="28">
        <v>7.4209999999999998E-2</v>
      </c>
      <c r="J2" s="28">
        <v>7.3950000000000002E-2</v>
      </c>
      <c r="K2" s="28">
        <v>7.3719999999999994E-2</v>
      </c>
      <c r="L2">
        <v>7.3520000000000002E-2</v>
      </c>
      <c r="M2">
        <v>7.3349999999999999E-2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6.343E-2</v>
      </c>
      <c r="D4" s="28">
        <v>6.2710000000000002E-2</v>
      </c>
      <c r="E4" s="28">
        <v>6.2300000000000001E-2</v>
      </c>
      <c r="F4" s="28">
        <v>6.1900000000000004E-2</v>
      </c>
      <c r="G4" s="28">
        <v>6.1519999999999998E-2</v>
      </c>
      <c r="H4" s="28">
        <v>6.114E-2</v>
      </c>
      <c r="I4" s="28">
        <v>6.0759999999999995E-2</v>
      </c>
      <c r="J4" s="28">
        <v>6.0389999999999999E-2</v>
      </c>
      <c r="K4" s="28">
        <v>6.0039999999999996E-2</v>
      </c>
      <c r="L4">
        <v>5.9699999999999996E-2</v>
      </c>
      <c r="M4">
        <v>5.9359999999999996E-2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0.24343472873700001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>
        <v>25.177</v>
      </c>
      <c r="G13" s="28">
        <v>25.193999999999999</v>
      </c>
      <c r="H13" s="28">
        <v>25.24</v>
      </c>
      <c r="I13" s="28">
        <v>25.288</v>
      </c>
      <c r="J13" s="28">
        <v>25.353999999999999</v>
      </c>
      <c r="K13" s="28">
        <v>25.428000000000001</v>
      </c>
      <c r="L13">
        <v>25.544</v>
      </c>
      <c r="M13">
        <v>25.654</v>
      </c>
    </row>
    <row r="14" spans="1:13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64.978466716900769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40.035884855702875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1.6353505701847695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13.168184299498787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12.032232137046238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23.370362340463299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4.3768406970404801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 x14ac:dyDescent="0.25">
      <c r="A25" s="53" t="s">
        <v>87</v>
      </c>
      <c r="B25" s="85">
        <v>1.7000000000000001E-2</v>
      </c>
      <c r="C25" s="85">
        <v>0.95</v>
      </c>
      <c r="D25" s="86">
        <v>18.621014673629226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8.3691983551965006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0.97457076800629061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129.50820536296777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351.07412091190145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351.07412091190145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1.894695667647958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0.91099999999999992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0.68400000000000005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2.0983344112370625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1.9158178737623979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2020-07-03T01:35:01Z</dcterms:modified>
</cp:coreProperties>
</file>