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B64F0B3-4A6D-46F7-B192-8F027B1B7634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<sst xmlns="http://schemas.openxmlformats.org/spreadsheetml/2006/main" count="1106" uniqueCount="272">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</sst>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1.06E-2</v>
      </c>
      <c r="D45" s="17"/>
    </row>
    <row r="46" spans="1:5" ht="15.75" customHeight="1" x14ac:dyDescent="0.25">
      <c r="B46" s="16" t="s">
        <v>11</v>
      </c>
      <c r="C46" s="67">
        <v>4.0099999999999997E-2</v>
      </c>
      <c r="D46" s="17"/>
    </row>
    <row r="47" spans="1:5" ht="15.75" customHeight="1" x14ac:dyDescent="0.25">
      <c r="B47" s="16" t="s">
        <v>12</v>
      </c>
      <c r="C47" s="67">
        <v>8.6400000000000005E-2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9.5221726600000001E-2</v>
      </c>
      <c r="C3" s="26">
        <f>frac_mam_1_5months * 2.6</f>
        <v>9.5221726600000001E-2</v>
      </c>
      <c r="D3" s="26">
        <f>frac_mam_6_11months * 2.6</f>
        <v>4.0016389399999998E-2</v>
      </c>
      <c r="E3" s="26">
        <f>frac_mam_12_23months * 2.6</f>
        <v>3.1733367640000003E-2</v>
      </c>
      <c r="F3" s="26">
        <f>frac_mam_24_59months * 2.6</f>
        <v>1.5137015053333333E-2</v>
      </c>
    </row>
    <row r="4" spans="1:6" ht="15.75" customHeight="1" x14ac:dyDescent="0.25">
      <c r="A4" s="3" t="s">
        <v>66</v>
      </c>
      <c r="B4" s="26">
        <f>frac_sam_1month * 2.6</f>
        <v>5.17482238E-2</v>
      </c>
      <c r="C4" s="26">
        <f>frac_sam_1_5months * 2.6</f>
        <v>5.17482238E-2</v>
      </c>
      <c r="D4" s="26">
        <f>frac_sam_6_11months * 2.6</f>
        <v>3.4258130400000003E-2</v>
      </c>
      <c r="E4" s="26">
        <f>frac_sam_12_23months * 2.6</f>
        <v>1.639033656E-2</v>
      </c>
      <c r="F4" s="26">
        <f>frac_sam_24_59months * 2.6</f>
        <v>7.6839502133333338E-3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7.7576108172692212E-2</v>
      </c>
      <c r="D7" s="93">
        <f>diarrhoea_1_5mo/26</f>
        <v>6.8507154685769234E-2</v>
      </c>
      <c r="E7" s="93">
        <f>diarrhoea_6_11mo/26</f>
        <v>6.8507154685769234E-2</v>
      </c>
      <c r="F7" s="93">
        <f>diarrhoea_12_23mo/26</f>
        <v>5.9188772947307691E-2</v>
      </c>
      <c r="G7" s="93">
        <f>diarrhoea_24_59mo/26</f>
        <v>5.9188772947307691E-2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328829.24800000002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380897.56411726616</v>
      </c>
      <c r="I2" s="22">
        <f>G2-H2</f>
        <v>4103102.4358827337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328266.22360000003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380245.38787746109</v>
      </c>
      <c r="I3" s="22">
        <f t="shared" ref="I3:I15" si="3">G3-H3</f>
        <v>4154754.612122539</v>
      </c>
    </row>
    <row r="4" spans="1:9" ht="15.75" customHeight="1" x14ac:dyDescent="0.25">
      <c r="A4" s="92">
        <f t="shared" si="2"/>
        <v>2022</v>
      </c>
      <c r="B4" s="74">
        <v>327534.24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379397.49867079966</v>
      </c>
      <c r="I4" s="22">
        <f t="shared" si="3"/>
        <v>4205602.5013292003</v>
      </c>
    </row>
    <row r="5" spans="1:9" ht="15.75" customHeight="1" x14ac:dyDescent="0.25">
      <c r="A5" s="92">
        <f t="shared" si="2"/>
        <v>2023</v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>
        <f t="shared" si="2"/>
        <v>2024</v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>
        <f t="shared" si="2"/>
        <v>2025</v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>
        <f t="shared" si="2"/>
        <v>2026</v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>
        <f t="shared" si="2"/>
        <v>2027</v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>
        <f t="shared" si="2"/>
        <v>2028</v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>
        <f t="shared" si="2"/>
        <v>2029</v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>
        <f t="shared" si="2"/>
        <v>2030</v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0.65253932516976998</v>
      </c>
      <c r="E2" s="77">
        <v>0.60469587031802119</v>
      </c>
      <c r="F2" s="77">
        <v>0.37414311048000004</v>
      </c>
      <c r="G2" s="77">
        <v>0.36162820414285718</v>
      </c>
    </row>
    <row r="3" spans="1:15" ht="15.75" customHeight="1" x14ac:dyDescent="0.25">
      <c r="A3" s="5"/>
      <c r="B3" s="11" t="s">
        <v>118</v>
      </c>
      <c r="C3" s="77">
        <v>0.19613361483023001</v>
      </c>
      <c r="D3" s="77">
        <v>0.19613361483023001</v>
      </c>
      <c r="E3" s="77">
        <v>0.2037872696819788</v>
      </c>
      <c r="F3" s="77">
        <v>0.30365237952000002</v>
      </c>
      <c r="G3" s="77">
        <v>0.40546192585714286</v>
      </c>
    </row>
    <row r="4" spans="1:15" ht="15.75" customHeight="1" x14ac:dyDescent="0.25">
      <c r="A4" s="5"/>
      <c r="B4" s="11" t="s">
        <v>116</v>
      </c>
      <c r="C4" s="78">
        <v>0.12175740459770114</v>
      </c>
      <c r="D4" s="78">
        <v>0.12175740459770114</v>
      </c>
      <c r="E4" s="78">
        <v>0.11969803750000002</v>
      </c>
      <c r="F4" s="78">
        <v>0.23370567125333333</v>
      </c>
      <c r="G4" s="78">
        <v>0.16284755138211382</v>
      </c>
    </row>
    <row r="5" spans="1:15" ht="15.75" customHeight="1" x14ac:dyDescent="0.25">
      <c r="A5" s="5"/>
      <c r="B5" s="11" t="s">
        <v>119</v>
      </c>
      <c r="C5" s="78">
        <v>2.9569655402298851E-2</v>
      </c>
      <c r="D5" s="78">
        <v>2.9569655402298851E-2</v>
      </c>
      <c r="E5" s="78">
        <v>7.1818822500000018E-2</v>
      </c>
      <c r="F5" s="78">
        <v>8.8498838746666669E-2</v>
      </c>
      <c r="G5" s="78">
        <v>7.0062318617886185E-2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0.7880894752378903</v>
      </c>
      <c r="D8" s="77">
        <v>0.7880894752378903</v>
      </c>
      <c r="E8" s="77">
        <v>0.86802228041612906</v>
      </c>
      <c r="F8" s="77">
        <v>0.89051850455509796</v>
      </c>
      <c r="G8" s="77">
        <v>0.94121146925563404</v>
      </c>
    </row>
    <row r="9" spans="1:15" ht="15.75" customHeight="1" x14ac:dyDescent="0.25">
      <c r="B9" s="7" t="s">
        <v>121</v>
      </c>
      <c r="C9" s="77">
        <v>0.15538362076210982</v>
      </c>
      <c r="D9" s="77">
        <v>0.15538362076210982</v>
      </c>
      <c r="E9" s="77">
        <v>0.10341059658387097</v>
      </c>
      <c r="F9" s="77">
        <v>9.0972378444902191E-2</v>
      </c>
      <c r="G9" s="77">
        <v>5.0011236411032632E-2</v>
      </c>
    </row>
    <row r="10" spans="1:15" ht="15.75" customHeight="1" x14ac:dyDescent="0.25">
      <c r="B10" s="7" t="s">
        <v>122</v>
      </c>
      <c r="C10" s="78">
        <v>3.6623741000000001E-2</v>
      </c>
      <c r="D10" s="78">
        <v>3.6623741000000001E-2</v>
      </c>
      <c r="E10" s="78">
        <v>1.5390918999999998E-2</v>
      </c>
      <c r="F10" s="78">
        <v>1.2205141399999999E-2</v>
      </c>
      <c r="G10" s="78">
        <v>5.821928866666666E-3</v>
      </c>
    </row>
    <row r="11" spans="1:15" ht="15.75" customHeight="1" x14ac:dyDescent="0.25">
      <c r="B11" s="7" t="s">
        <v>123</v>
      </c>
      <c r="C11" s="78">
        <v>1.9903162999999998E-2</v>
      </c>
      <c r="D11" s="78">
        <v>1.9903162999999998E-2</v>
      </c>
      <c r="E11" s="78">
        <v>1.3176204E-2</v>
      </c>
      <c r="F11" s="78">
        <v>6.3039756000000001E-3</v>
      </c>
      <c r="G11" s="78">
        <v>2.9553654666666668E-3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8.6803482653199995E-2</v>
      </c>
      <c r="M14" s="80">
        <v>9.4522070599249997E-2</v>
      </c>
      <c r="N14" s="80">
        <v>9.9413998400949999E-2</v>
      </c>
      <c r="O14" s="80">
        <v>0.1105363652208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4.479078838184529E-2</v>
      </c>
      <c r="M15" s="77">
        <f t="shared" si="0"/>
        <v>4.877359677536823E-2</v>
      </c>
      <c r="N15" s="77">
        <f t="shared" si="0"/>
        <v>5.1297842303864118E-2</v>
      </c>
      <c r="O15" s="77">
        <f t="shared" si="0"/>
        <v>5.7037008098899111E-2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0.25900000000000001</v>
      </c>
      <c r="D2" s="78">
        <v>0.25900000000000001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0.11800000000000001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7.0000000000000007E-2</v>
      </c>
      <c r="D4" s="78">
        <v>7.0000000000000007E-2</v>
      </c>
      <c r="E4" s="78">
        <v>0.32899999999999996</v>
      </c>
      <c r="F4" s="78">
        <v>0.32500000000000001</v>
      </c>
      <c r="G4" s="78">
        <v>0</v>
      </c>
    </row>
    <row r="5" spans="1:7" x14ac:dyDescent="0.25">
      <c r="B5" s="43" t="s">
        <v>169</v>
      </c>
      <c r="C5" s="77">
        <f>1-SUM(C2:C4)</f>
        <v>0.55299999999999994</v>
      </c>
      <c r="D5" s="77">
        <f t="shared" ref="D5:G5" si="0">1-SUM(D2:D4)</f>
        <v>0.48699999999999999</v>
      </c>
      <c r="E5" s="77">
        <f t="shared" si="0"/>
        <v>0.67100000000000004</v>
      </c>
      <c r="F5" s="77">
        <f t="shared" si="0"/>
        <v>0.67500000000000004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0.19877</v>
      </c>
      <c r="D2" s="28">
        <v>0.19347</v>
      </c>
      <c r="E2" s="28">
        <v>0.18902000000000002</v>
      </c>
      <c r="F2" s="28">
        <v>0.18468000000000001</v>
      </c>
      <c r="G2" s="28">
        <v>0.18042999999999998</v>
      </c>
      <c r="H2" s="28">
        <v>0.17627999999999999</v>
      </c>
      <c r="I2" s="28">
        <v>0.17222000000000001</v>
      </c>
      <c r="J2" s="28">
        <v>0.16824999999999998</v>
      </c>
      <c r="K2" s="28">
        <v>0.16438</v>
      </c>
      <c r="L2">
        <v>0.16061</v>
      </c>
      <c r="M2">
        <v>0.15694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1.704E-2</v>
      </c>
      <c r="D4" s="28">
        <v>1.6719999999999999E-2</v>
      </c>
      <c r="E4" s="28">
        <v>1.6279999999999999E-2</v>
      </c>
      <c r="F4" s="28">
        <v>1.5869999999999999E-2</v>
      </c>
      <c r="G4" s="28">
        <v>1.546E-2</v>
      </c>
      <c r="H4" s="28">
        <v>1.508E-2</v>
      </c>
      <c r="I4" s="28">
        <v>1.47E-2</v>
      </c>
      <c r="J4" s="28">
        <v>1.435E-2</v>
      </c>
      <c r="K4" s="28">
        <v>1.3999999999999999E-2</v>
      </c>
      <c r="L4">
        <v>1.367E-2</v>
      </c>
      <c r="M4">
        <v>1.3349999999999999E-2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8.6803482653199995E-2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0.25900000000000001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0.32500000000000001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16.123000000000001</v>
      </c>
      <c r="D13" s="28">
        <v>15.707000000000001</v>
      </c>
      <c r="E13" s="28">
        <v>15.337</v>
      </c>
      <c r="F13" s="28">
        <v>14.955</v>
      </c>
      <c r="G13" s="28">
        <v>14.587</v>
      </c>
      <c r="H13" s="28">
        <v>14.24</v>
      </c>
      <c r="I13" s="28">
        <v>13.907999999999999</v>
      </c>
      <c r="J13" s="28">
        <v>13.61</v>
      </c>
      <c r="K13" s="28">
        <v>13.286</v>
      </c>
      <c r="L13">
        <v>13.010999999999999</v>
      </c>
      <c r="M13">
        <v>12.733000000000001</v>
      </c>
    </row>
    <row r="14" spans="1:13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69.98595024529601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40.148121577173832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601.85268684878201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1.7802885192076112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1.7475872916557247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1.7475872916557247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1.7475872916557247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1.7475872916557247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13.280421020969742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13.280421020969742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0.98718682086509035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13.818442191631251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30.960439902477543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23.058410127642674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4.4469886479598264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18.844293755198365</v>
      </c>
      <c r="E24" s="86" t="s">
        <v>201</v>
      </c>
    </row>
    <row r="25" spans="1:5" ht="15.75" customHeight="1" x14ac:dyDescent="0.25">
      <c r="A25" s="53" t="s">
        <v>87</v>
      </c>
      <c r="B25" s="85">
        <v>6.9999999999999993E-3</v>
      </c>
      <c r="C25" s="85">
        <v>0.95</v>
      </c>
      <c r="D25" s="86">
        <v>18.779674265644452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5.8225267519645829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9.1311202998451524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1.0447158306287978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140.93703453269754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286.93374628919582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286.93374628919582</v>
      </c>
      <c r="E31" s="86" t="s">
        <v>201</v>
      </c>
    </row>
    <row r="32" spans="1:5" ht="15.75" customHeight="1" x14ac:dyDescent="0.25">
      <c r="A32" s="53" t="s">
        <v>28</v>
      </c>
      <c r="B32" s="85">
        <v>0.23749999999999999</v>
      </c>
      <c r="C32" s="85">
        <v>0.95</v>
      </c>
      <c r="D32" s="86">
        <v>2.1472282909576075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0.84699999999999998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0.86900000000000011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0.85299999999999998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2.1684794738595694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2.1683504970720469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2020-07-03T01:34:48Z</dcterms:modified>
</cp:coreProperties>
</file>