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0A8D7D9-B2BA-41CE-ACA6-803F4378702D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<sst xmlns="http://schemas.openxmlformats.org/spreadsheetml/2006/main" count="1106" uniqueCount="272">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</sst>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3.4500000000000003E-2</v>
      </c>
      <c r="D45" s="17"/>
    </row>
    <row r="46" spans="1:5" ht="15.75" customHeight="1" x14ac:dyDescent="0.25">
      <c r="B46" s="16" t="s">
        <v>11</v>
      </c>
      <c r="C46" s="67">
        <v>0.1201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0.17680000520000003</v>
      </c>
      <c r="C3" s="26">
        <f>frac_mam_1_5months * 2.6</f>
        <v>0.17680000520000003</v>
      </c>
      <c r="D3" s="26">
        <f>frac_mam_6_11months * 2.6</f>
        <v>0.17680000520000003</v>
      </c>
      <c r="E3" s="26">
        <f>frac_mam_12_23months * 2.6</f>
        <v>0.17680000520000003</v>
      </c>
      <c r="F3" s="26">
        <f>frac_mam_24_59months * 2.6</f>
        <v>0.17680000520000003</v>
      </c>
    </row>
    <row r="4" spans="1:6" ht="15.75" customHeight="1" x14ac:dyDescent="0.25">
      <c r="A4" s="3" t="s">
        <v>66</v>
      </c>
      <c r="B4" s="26">
        <f>frac_sam_1month * 2.6</f>
        <v>0.17419999479999998</v>
      </c>
      <c r="C4" s="26">
        <f>frac_sam_1_5months * 2.6</f>
        <v>0.17419999479999998</v>
      </c>
      <c r="D4" s="26">
        <f>frac_sam_6_11months * 2.6</f>
        <v>0.17419999479999998</v>
      </c>
      <c r="E4" s="26">
        <f>frac_sam_12_23months * 2.6</f>
        <v>0.17419999479999998</v>
      </c>
      <c r="F4" s="26">
        <f>frac_sam_24_59months * 2.6</f>
        <v>0.17419999479999998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0.12061640543903847</v>
      </c>
      <c r="D7" s="93">
        <f>diarrhoea_1_5mo/26</f>
        <v>0.11345505248884614</v>
      </c>
      <c r="E7" s="93">
        <f>diarrhoea_6_11mo/26</f>
        <v>0.11345505248884614</v>
      </c>
      <c r="F7" s="93">
        <f>diarrhoea_12_23mo/26</f>
        <v>8.0990869755769232E-2</v>
      </c>
      <c r="G7" s="93">
        <f>diarrhoea_24_59mo/26</f>
        <v>8.0990869755769232E-2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4800652.6050000004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5591803.3036076203</v>
      </c>
      <c r="I2" s="22">
        <f>G2-H2</f>
        <v>66447196.69639238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4778116.9068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5565553.707560488</v>
      </c>
      <c r="I3" s="22">
        <f t="shared" ref="I3:I15" si="3">G3-H3</f>
        <v>66928446.292439513</v>
      </c>
    </row>
    <row r="4" spans="1:9" ht="15.75" customHeight="1" x14ac:dyDescent="0.25">
      <c r="A4" s="92">
        <f t="shared" si="2"/>
        <v>2022</v>
      </c>
      <c r="B4" s="74">
        <v>4753233.4949999992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5536569.4931719378</v>
      </c>
      <c r="I4" s="22">
        <f t="shared" si="3"/>
        <v>67334430.50682807</v>
      </c>
    </row>
    <row r="5" spans="1:9" ht="15.75" customHeight="1" x14ac:dyDescent="0.25">
      <c r="A5" s="92">
        <f t="shared" si="2"/>
        <v>2023</v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>
        <f t="shared" si="2"/>
        <v>2024</v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>
        <f t="shared" si="2"/>
        <v>2025</v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>
        <f t="shared" si="2"/>
        <v>2026</v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>
        <f t="shared" si="2"/>
        <v>2027</v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>
        <f t="shared" si="2"/>
        <v>2028</v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>
        <f t="shared" si="2"/>
        <v>2029</v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>
        <f t="shared" si="2"/>
        <v>2030</v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0.46671060803418807</v>
      </c>
      <c r="E2" s="77">
        <v>0.43699615484035759</v>
      </c>
      <c r="F2" s="77">
        <v>0.34188980560934895</v>
      </c>
      <c r="G2" s="77">
        <v>0.31221817200000002</v>
      </c>
    </row>
    <row r="3" spans="1:15" ht="15.75" customHeight="1" x14ac:dyDescent="0.25">
      <c r="A3" s="5"/>
      <c r="B3" s="11" t="s">
        <v>118</v>
      </c>
      <c r="C3" s="77">
        <v>0.16928937196581198</v>
      </c>
      <c r="D3" s="77">
        <v>0.16928937196581198</v>
      </c>
      <c r="E3" s="77">
        <v>0.19900382515964241</v>
      </c>
      <c r="F3" s="77">
        <v>0.29411017439065107</v>
      </c>
      <c r="G3" s="77">
        <v>0.323781808</v>
      </c>
    </row>
    <row r="4" spans="1:15" ht="15.75" customHeight="1" x14ac:dyDescent="0.25">
      <c r="A4" s="5"/>
      <c r="B4" s="11" t="s">
        <v>116</v>
      </c>
      <c r="C4" s="78">
        <v>0.21719338209944758</v>
      </c>
      <c r="D4" s="78">
        <v>0.21719338209944758</v>
      </c>
      <c r="E4" s="78">
        <v>0.22812904479262672</v>
      </c>
      <c r="F4" s="78">
        <v>0.20968579705735663</v>
      </c>
      <c r="G4" s="78">
        <v>0.20823061011086472</v>
      </c>
    </row>
    <row r="5" spans="1:15" ht="15.75" customHeight="1" x14ac:dyDescent="0.25">
      <c r="A5" s="5"/>
      <c r="B5" s="11" t="s">
        <v>119</v>
      </c>
      <c r="C5" s="78">
        <v>0.14680663790055251</v>
      </c>
      <c r="D5" s="78">
        <v>0.14680663790055251</v>
      </c>
      <c r="E5" s="78">
        <v>0.13587097520737326</v>
      </c>
      <c r="F5" s="78">
        <v>0.15431422294264338</v>
      </c>
      <c r="G5" s="78">
        <v>0.15576940988913526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0.67029894490035169</v>
      </c>
      <c r="D8" s="77">
        <v>0.67029894490035169</v>
      </c>
      <c r="E8" s="77">
        <v>0.65402439024390246</v>
      </c>
      <c r="F8" s="77">
        <v>0.63081221198156678</v>
      </c>
      <c r="G8" s="77">
        <v>0.64091657519209666</v>
      </c>
    </row>
    <row r="9" spans="1:15" ht="15.75" customHeight="1" x14ac:dyDescent="0.25">
      <c r="B9" s="7" t="s">
        <v>121</v>
      </c>
      <c r="C9" s="77">
        <v>0.1947010550996483</v>
      </c>
      <c r="D9" s="77">
        <v>0.1947010550996483</v>
      </c>
      <c r="E9" s="77">
        <v>0.21097560975609755</v>
      </c>
      <c r="F9" s="77">
        <v>0.23418778801843315</v>
      </c>
      <c r="G9" s="77">
        <v>0.22408342480790341</v>
      </c>
    </row>
    <row r="10" spans="1:15" ht="15.75" customHeight="1" x14ac:dyDescent="0.25">
      <c r="B10" s="7" t="s">
        <v>122</v>
      </c>
      <c r="C10" s="78">
        <v>6.8000002000000004E-2</v>
      </c>
      <c r="D10" s="78">
        <v>6.8000002000000004E-2</v>
      </c>
      <c r="E10" s="78">
        <v>6.8000002000000004E-2</v>
      </c>
      <c r="F10" s="78">
        <v>6.8000002000000004E-2</v>
      </c>
      <c r="G10" s="78">
        <v>6.8000002000000004E-2</v>
      </c>
    </row>
    <row r="11" spans="1:15" ht="15.75" customHeight="1" x14ac:dyDescent="0.25">
      <c r="B11" s="7" t="s">
        <v>123</v>
      </c>
      <c r="C11" s="78">
        <v>6.6999997999999991E-2</v>
      </c>
      <c r="D11" s="78">
        <v>6.6999997999999991E-2</v>
      </c>
      <c r="E11" s="78">
        <v>6.6999997999999991E-2</v>
      </c>
      <c r="F11" s="78">
        <v>6.6999997999999991E-2</v>
      </c>
      <c r="G11" s="78">
        <v>6.6999997999999991E-2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0.61099999999999999</v>
      </c>
      <c r="I14" s="80">
        <v>0.42</v>
      </c>
      <c r="J14" s="80">
        <v>0.42</v>
      </c>
      <c r="K14" s="80">
        <v>0.42</v>
      </c>
      <c r="L14" s="80">
        <v>0.20469650110400001</v>
      </c>
      <c r="M14" s="80">
        <v>0.20967702261549998</v>
      </c>
      <c r="N14" s="80">
        <v>0.21250112475150001</v>
      </c>
      <c r="O14" s="80">
        <v>0.27470668915149998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0.36791650693092476</v>
      </c>
      <c r="I15" s="77">
        <f t="shared" si="0"/>
        <v>0.2529049638477715</v>
      </c>
      <c r="J15" s="77">
        <f t="shared" si="0"/>
        <v>0.2529049638477715</v>
      </c>
      <c r="K15" s="77">
        <f t="shared" si="0"/>
        <v>0.2529049638477715</v>
      </c>
      <c r="L15" s="77">
        <f t="shared" si="0"/>
        <v>0.12325895526541057</v>
      </c>
      <c r="M15" s="77">
        <f t="shared" si="0"/>
        <v>0.12625799958162234</v>
      </c>
      <c r="N15" s="77">
        <f t="shared" si="0"/>
        <v>0.1279585458878307</v>
      </c>
      <c r="O15" s="77">
        <f t="shared" si="0"/>
        <v>0.16541591735381217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0.41499999999999998</v>
      </c>
      <c r="D2" s="78">
        <v>0.41499999999999998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4.2000000000000003E-2</v>
      </c>
      <c r="D3" s="78">
        <v>8.199999999999999E-2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0.24600000000000002</v>
      </c>
      <c r="D4" s="78">
        <v>0.24600000000000002</v>
      </c>
      <c r="E4" s="78">
        <v>0.66099999999999992</v>
      </c>
      <c r="F4" s="78">
        <v>0.77800000000000002</v>
      </c>
      <c r="G4" s="78">
        <v>0</v>
      </c>
    </row>
    <row r="5" spans="1:7" x14ac:dyDescent="0.25">
      <c r="B5" s="43" t="s">
        <v>169</v>
      </c>
      <c r="C5" s="77">
        <f>1-SUM(C2:C4)</f>
        <v>0.29700000000000004</v>
      </c>
      <c r="D5" s="77">
        <f t="shared" ref="D5:G5" si="0">1-SUM(D2:D4)</f>
        <v>0.25700000000000001</v>
      </c>
      <c r="E5" s="77">
        <f t="shared" si="0"/>
        <v>0.33900000000000008</v>
      </c>
      <c r="F5" s="77">
        <f t="shared" si="0"/>
        <v>0.22199999999999998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0.32906999999999997</v>
      </c>
      <c r="D2" s="28">
        <v>0.32469000000000003</v>
      </c>
      <c r="E2" s="28">
        <v>0.32016</v>
      </c>
      <c r="F2" s="28">
        <v>0.31566</v>
      </c>
      <c r="G2" s="28">
        <v>0.31111</v>
      </c>
      <c r="H2" s="28">
        <v>0.30656</v>
      </c>
      <c r="I2" s="28">
        <v>0.30195</v>
      </c>
      <c r="J2" s="28">
        <v>0.29731000000000002</v>
      </c>
      <c r="K2" s="28">
        <v>0.29268</v>
      </c>
      <c r="L2">
        <v>0.28814000000000001</v>
      </c>
      <c r="M2">
        <v>0.28369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0.12207000000000001</v>
      </c>
      <c r="D4" s="28">
        <v>0.12037</v>
      </c>
      <c r="E4" s="28">
        <v>0.11874999999999999</v>
      </c>
      <c r="F4" s="28">
        <v>0.11715999999999999</v>
      </c>
      <c r="G4" s="28">
        <v>0.11563000000000001</v>
      </c>
      <c r="H4" s="28">
        <v>0.11413000000000001</v>
      </c>
      <c r="I4" s="28">
        <v>0.11269</v>
      </c>
      <c r="J4" s="28">
        <v>0.11130000000000001</v>
      </c>
      <c r="K4" s="28">
        <v>0.10994</v>
      </c>
      <c r="L4">
        <v>0.10858000000000001</v>
      </c>
      <c r="M4">
        <v>0.10722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0.61099999999999999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0.20469650110400001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0.41499999999999998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0.77800000000000002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22.527000000000001</v>
      </c>
      <c r="D13" s="28">
        <v>21.629000000000001</v>
      </c>
      <c r="E13" s="28">
        <v>20.792000000000002</v>
      </c>
      <c r="F13" s="28">
        <v>20.006</v>
      </c>
      <c r="G13" s="28">
        <v>19.271999999999998</v>
      </c>
      <c r="H13" s="28">
        <v>18.602</v>
      </c>
      <c r="I13" s="28">
        <v>17.954000000000001</v>
      </c>
      <c r="J13" s="28">
        <v>17.384</v>
      </c>
      <c r="K13" s="28">
        <v>16.762</v>
      </c>
      <c r="L13">
        <v>16.256</v>
      </c>
      <c r="M13">
        <v>15.747</v>
      </c>
    </row>
    <row r="14" spans="1:13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54.369919363327419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39.798107024226709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357.02948881176422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1.1420537290531823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1.397572738708601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1.397572738708601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1.397572738708601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1.397572738708601</v>
      </c>
      <c r="E13" s="86" t="s">
        <v>201</v>
      </c>
    </row>
    <row r="14" spans="1:5" ht="15.75" customHeight="1" x14ac:dyDescent="0.25">
      <c r="A14" s="11" t="s">
        <v>189</v>
      </c>
      <c r="B14" s="85">
        <v>0.32899999999999996</v>
      </c>
      <c r="C14" s="85">
        <v>0.95</v>
      </c>
      <c r="D14" s="86">
        <v>12.930406468022618</v>
      </c>
      <c r="E14" s="86" t="s">
        <v>201</v>
      </c>
    </row>
    <row r="15" spans="1:5" ht="15.75" customHeight="1" x14ac:dyDescent="0.25">
      <c r="A15" s="11" t="s">
        <v>206</v>
      </c>
      <c r="B15" s="85">
        <v>0.32899999999999996</v>
      </c>
      <c r="C15" s="85">
        <v>0.95</v>
      </c>
      <c r="D15" s="86">
        <v>12.930406468022618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0.63717226791796655</v>
      </c>
      <c r="E17" s="86" t="s">
        <v>201</v>
      </c>
    </row>
    <row r="18" spans="1:5" ht="15.75" customHeight="1" x14ac:dyDescent="0.25">
      <c r="A18" s="53" t="s">
        <v>175</v>
      </c>
      <c r="B18" s="85">
        <v>0.58200000000000007</v>
      </c>
      <c r="C18" s="85">
        <v>0.95</v>
      </c>
      <c r="D18" s="86">
        <v>8.2480771138610329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9.1518723376901896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22.270877383511646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4.2282295523678748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18.492233391202262</v>
      </c>
      <c r="E24" s="86" t="s">
        <v>201</v>
      </c>
    </row>
    <row r="25" spans="1:5" ht="15.75" customHeight="1" x14ac:dyDescent="0.25">
      <c r="A25" s="53" t="s">
        <v>87</v>
      </c>
      <c r="B25" s="85">
        <v>0.10400000000000001</v>
      </c>
      <c r="C25" s="85">
        <v>0.95</v>
      </c>
      <c r="D25" s="86">
        <v>18.491881366620152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5.0349940078335544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6.7550372733482122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0.8259575690934744</v>
      </c>
      <c r="E28" s="86" t="s">
        <v>201</v>
      </c>
    </row>
    <row r="29" spans="1:5" ht="15.75" customHeight="1" x14ac:dyDescent="0.25">
      <c r="A29" s="53" t="s">
        <v>58</v>
      </c>
      <c r="B29" s="85">
        <v>0.58200000000000007</v>
      </c>
      <c r="C29" s="85">
        <v>0.95</v>
      </c>
      <c r="D29" s="86">
        <v>105.29578913524344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288.65657548893319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288.65657548893319</v>
      </c>
      <c r="E31" s="86" t="s">
        <v>201</v>
      </c>
    </row>
    <row r="32" spans="1:5" ht="15.75" customHeight="1" x14ac:dyDescent="0.25">
      <c r="A32" s="53" t="s">
        <v>28</v>
      </c>
      <c r="B32" s="85">
        <v>0.65599999999999992</v>
      </c>
      <c r="C32" s="85">
        <v>0.95</v>
      </c>
      <c r="D32" s="86">
        <v>1.3596953000307599</v>
      </c>
      <c r="E32" s="86" t="s">
        <v>201</v>
      </c>
    </row>
    <row r="33" spans="1:6" ht="15.75" customHeight="1" x14ac:dyDescent="0.25">
      <c r="A33" s="53" t="s">
        <v>83</v>
      </c>
      <c r="B33" s="85">
        <v>0.92599999999999993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0.65099999999999991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0.60799999999999998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0.87400000000000011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1.9496707989226794</v>
      </c>
      <c r="E38" s="86" t="s">
        <v>201</v>
      </c>
    </row>
    <row r="39" spans="1:6" ht="15.75" customHeight="1" x14ac:dyDescent="0.25">
      <c r="A39" s="53" t="s">
        <v>60</v>
      </c>
      <c r="B39" s="85">
        <v>1.1000000000000001E-2</v>
      </c>
      <c r="C39" s="85">
        <v>0.95</v>
      </c>
      <c r="D39" s="86">
        <v>1.3808177529410184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2020-07-03T01:35:27Z</dcterms:modified>
</cp:coreProperties>
</file>