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79E80C6-2E00-48EF-A58F-70EE2686596B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<sst xmlns="http://schemas.openxmlformats.org/spreadsheetml/2006/main" count="1106" uniqueCount="272">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</sst>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0.25516704460000006</v>
      </c>
      <c r="C3" s="26">
        <f>frac_mam_1_5months * 2.6</f>
        <v>0.25516704460000006</v>
      </c>
      <c r="D3" s="26">
        <f>frac_mam_6_11months * 2.6</f>
        <v>0.18882097260000003</v>
      </c>
      <c r="E3" s="26">
        <f>frac_mam_12_23months * 2.6</f>
        <v>0.13619958560000001</v>
      </c>
      <c r="F3" s="26">
        <f>frac_mam_24_59months * 2.6</f>
        <v>0.23681204386666665</v>
      </c>
    </row>
    <row r="4" spans="1:6" ht="15.75" customHeight="1" x14ac:dyDescent="0.25">
      <c r="A4" s="3" t="s">
        <v>66</v>
      </c>
      <c r="B4" s="26">
        <f>frac_sam_1month * 2.6</f>
        <v>0.14612826540000001</v>
      </c>
      <c r="C4" s="26">
        <f>frac_sam_1_5months * 2.6</f>
        <v>0.14612826540000001</v>
      </c>
      <c r="D4" s="26">
        <f>frac_sam_6_11months * 2.6</f>
        <v>0.12763451739999998</v>
      </c>
      <c r="E4" s="26">
        <f>frac_sam_12_23months * 2.6</f>
        <v>4.5362623800000008E-2</v>
      </c>
      <c r="F4" s="26">
        <f>frac_sam_24_59months * 2.6</f>
        <v>5.1221391866666674E-2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4.3694411401442305E-2</v>
      </c>
      <c r="D7" s="93">
        <f>diarrhoea_1_5mo/26</f>
        <v>4.6372320198076536E-2</v>
      </c>
      <c r="E7" s="93">
        <f>diarrhoea_6_11mo/26</f>
        <v>4.6372320198076536E-2</v>
      </c>
      <c r="F7" s="93">
        <f>diarrhoea_12_23mo/26</f>
        <v>4.0519809626922691E-2</v>
      </c>
      <c r="G7" s="93">
        <f>diarrhoea_24_59mo/26</f>
        <v>4.0519809626922691E-2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7213.6440000000002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8355.8851431887615</v>
      </c>
      <c r="I2" s="22">
        <f>G2-H2</f>
        <v>104644.11485681124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7038.6504000000004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8153.1822620383864</v>
      </c>
      <c r="I3" s="22">
        <f t="shared" ref="I3:I15" si="3">G3-H3</f>
        <v>105846.81773796161</v>
      </c>
    </row>
    <row r="4" spans="1:9" ht="15.75" customHeight="1" x14ac:dyDescent="0.25">
      <c r="A4" s="92">
        <f t="shared" si="2"/>
        <v>2022</v>
      </c>
      <c r="B4" s="74">
        <v>6840.6016000000009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7923.7735158421001</v>
      </c>
      <c r="I4" s="22">
        <f t="shared" si="3"/>
        <v>106076.2264841579</v>
      </c>
    </row>
    <row r="5" spans="1:9" ht="15.75" customHeight="1" x14ac:dyDescent="0.25">
      <c r="A5" s="92">
        <f t="shared" si="2"/>
        <v>2023</v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>
        <f t="shared" si="2"/>
        <v>2024</v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>
        <f t="shared" si="2"/>
        <v>2025</v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>
        <f t="shared" si="2"/>
        <v>2026</v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>
        <f t="shared" si="2"/>
        <v>2027</v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>
        <f t="shared" si="2"/>
        <v>2028</v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>
        <f t="shared" si="2"/>
        <v>2029</v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>
        <f t="shared" si="2"/>
        <v>2030</v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0.58729793300469479</v>
      </c>
      <c r="E2" s="77">
        <v>0.52462999417624512</v>
      </c>
      <c r="F2" s="77">
        <v>0.46939355906127772</v>
      </c>
      <c r="G2" s="77">
        <v>0.54585657739130433</v>
      </c>
    </row>
    <row r="3" spans="1:15" ht="15.75" customHeight="1" x14ac:dyDescent="0.25">
      <c r="A3" s="5"/>
      <c r="B3" s="11" t="s">
        <v>118</v>
      </c>
      <c r="C3" s="77">
        <v>0.27990802699530515</v>
      </c>
      <c r="D3" s="77">
        <v>0.27990802699530515</v>
      </c>
      <c r="E3" s="77">
        <v>0.25484872582375478</v>
      </c>
      <c r="F3" s="77">
        <v>0.29661678093872235</v>
      </c>
      <c r="G3" s="77">
        <v>0.28496924260869561</v>
      </c>
    </row>
    <row r="4" spans="1:15" ht="15.75" customHeight="1" x14ac:dyDescent="0.25">
      <c r="A4" s="5"/>
      <c r="B4" s="11" t="s">
        <v>116</v>
      </c>
      <c r="C4" s="78">
        <v>8.418193607142857E-2</v>
      </c>
      <c r="D4" s="78">
        <v>8.418193607142857E-2</v>
      </c>
      <c r="E4" s="78">
        <v>0.15333120250000001</v>
      </c>
      <c r="F4" s="78">
        <v>0.16467992658767774</v>
      </c>
      <c r="G4" s="78">
        <v>0.13355856315789474</v>
      </c>
    </row>
    <row r="5" spans="1:15" ht="15.75" customHeight="1" x14ac:dyDescent="0.25">
      <c r="A5" s="5"/>
      <c r="B5" s="11" t="s">
        <v>119</v>
      </c>
      <c r="C5" s="78">
        <v>4.8612103928571425E-2</v>
      </c>
      <c r="D5" s="78">
        <v>4.8612103928571425E-2</v>
      </c>
      <c r="E5" s="78">
        <v>6.7190077500000001E-2</v>
      </c>
      <c r="F5" s="78">
        <v>6.9309733412322272E-2</v>
      </c>
      <c r="G5" s="78">
        <v>3.561561684210527E-2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0.66329862594786726</v>
      </c>
      <c r="D8" s="77">
        <v>0.66329862594786726</v>
      </c>
      <c r="E8" s="77">
        <v>0.70560632186440675</v>
      </c>
      <c r="F8" s="77">
        <v>0.71903808467023556</v>
      </c>
      <c r="G8" s="77">
        <v>0.58614363877315334</v>
      </c>
    </row>
    <row r="9" spans="1:15" ht="15.75" customHeight="1" x14ac:dyDescent="0.25">
      <c r="B9" s="7" t="s">
        <v>121</v>
      </c>
      <c r="C9" s="77">
        <v>0.18235702405213267</v>
      </c>
      <c r="D9" s="77">
        <v>0.18235702405213267</v>
      </c>
      <c r="E9" s="77">
        <v>0.17268002813559322</v>
      </c>
      <c r="F9" s="77">
        <v>0.21113029632976446</v>
      </c>
      <c r="G9" s="77">
        <v>0.30307427056017999</v>
      </c>
    </row>
    <row r="10" spans="1:15" ht="15.75" customHeight="1" x14ac:dyDescent="0.25">
      <c r="B10" s="7" t="s">
        <v>122</v>
      </c>
      <c r="C10" s="78">
        <v>9.8141171000000013E-2</v>
      </c>
      <c r="D10" s="78">
        <v>9.8141171000000013E-2</v>
      </c>
      <c r="E10" s="78">
        <v>7.2623451000000006E-2</v>
      </c>
      <c r="F10" s="78">
        <v>5.2384455999999996E-2</v>
      </c>
      <c r="G10" s="78">
        <v>9.1081555333333328E-2</v>
      </c>
    </row>
    <row r="11" spans="1:15" ht="15.75" customHeight="1" x14ac:dyDescent="0.25">
      <c r="B11" s="7" t="s">
        <v>123</v>
      </c>
      <c r="C11" s="78">
        <v>5.6203178999999999E-2</v>
      </c>
      <c r="D11" s="78">
        <v>5.6203178999999999E-2</v>
      </c>
      <c r="E11" s="78">
        <v>4.9090198999999994E-2</v>
      </c>
      <c r="F11" s="78">
        <v>1.7447163000000002E-2</v>
      </c>
      <c r="G11" s="78">
        <v>1.9700535333333335E-2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0.71099999999999997</v>
      </c>
      <c r="I14" s="80">
        <v>0.59047619047619049</v>
      </c>
      <c r="J14" s="80">
        <v>0.60819047619047617</v>
      </c>
      <c r="K14" s="80">
        <v>0.62787301587301581</v>
      </c>
      <c r="L14" s="80">
        <v>0.31438062968800001</v>
      </c>
      <c r="M14" s="80">
        <v>0.29428698022499999</v>
      </c>
      <c r="N14" s="80">
        <v>0.236328775789</v>
      </c>
      <c r="O14" s="80">
        <v>0.25478697223300001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0.39699653297301357</v>
      </c>
      <c r="I15" s="77">
        <f t="shared" si="0"/>
        <v>0.32970042253468412</v>
      </c>
      <c r="J15" s="77">
        <f t="shared" si="0"/>
        <v>0.3395914352107246</v>
      </c>
      <c r="K15" s="77">
        <f t="shared" si="0"/>
        <v>0.35058144929521406</v>
      </c>
      <c r="L15" s="77">
        <f t="shared" si="0"/>
        <v>0.17553870607596184</v>
      </c>
      <c r="M15" s="77">
        <f t="shared" si="0"/>
        <v>0.16431914324672686</v>
      </c>
      <c r="N15" s="77">
        <f t="shared" si="0"/>
        <v>0.13195739047818519</v>
      </c>
      <c r="O15" s="77">
        <f t="shared" si="0"/>
        <v>0.14226377584133965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0.63500000000000001</v>
      </c>
      <c r="D2" s="78">
        <v>0.63500000000000001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6.3E-2</v>
      </c>
      <c r="D3" s="78">
        <v>0.13200000000000001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5.4000000000000006E-2</v>
      </c>
      <c r="D4" s="78">
        <v>5.4000000000000006E-2</v>
      </c>
      <c r="E4" s="78">
        <v>0.68900000000000006</v>
      </c>
      <c r="F4" s="78">
        <v>0.85650000000000004</v>
      </c>
      <c r="G4" s="78">
        <v>0</v>
      </c>
    </row>
    <row r="5" spans="1:7" x14ac:dyDescent="0.25">
      <c r="B5" s="43" t="s">
        <v>169</v>
      </c>
      <c r="C5" s="77">
        <f>1-SUM(C2:C4)</f>
        <v>0.248</v>
      </c>
      <c r="D5" s="77">
        <f t="shared" ref="D5:G5" si="0">1-SUM(D2:D4)</f>
        <v>0.17899999999999994</v>
      </c>
      <c r="E5" s="77">
        <f t="shared" si="0"/>
        <v>0.31099999999999994</v>
      </c>
      <c r="F5" s="77">
        <f t="shared" si="0"/>
        <v>0.14349999999999996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0.16639999999999999</v>
      </c>
      <c r="D2" s="28">
        <v>0.16028999999999999</v>
      </c>
      <c r="E2" s="28">
        <v>0.15441000000000002</v>
      </c>
      <c r="F2" s="28">
        <v>0.14873</v>
      </c>
      <c r="G2" s="28">
        <v>0.14327000000000001</v>
      </c>
      <c r="H2" s="28">
        <v>0.13800999999999999</v>
      </c>
      <c r="I2" s="28">
        <v>0.13297</v>
      </c>
      <c r="J2" s="28">
        <v>0.12814</v>
      </c>
      <c r="K2" s="28">
        <v>0.12351000000000001</v>
      </c>
      <c r="L2">
        <v>0.11907</v>
      </c>
      <c r="M2">
        <v>0.11478999999999999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7.9619999999999996E-2</v>
      </c>
      <c r="D4" s="28">
        <v>7.6769999999999991E-2</v>
      </c>
      <c r="E4" s="28">
        <v>7.424E-2</v>
      </c>
      <c r="F4" s="28">
        <v>7.1800000000000003E-2</v>
      </c>
      <c r="G4" s="28">
        <v>6.9489999999999996E-2</v>
      </c>
      <c r="H4" s="28">
        <v>6.726E-2</v>
      </c>
      <c r="I4" s="28">
        <v>6.5159999999999996E-2</v>
      </c>
      <c r="J4" s="28">
        <v>6.3149999999999998E-2</v>
      </c>
      <c r="K4" s="28">
        <v>6.123E-2</v>
      </c>
      <c r="L4">
        <v>5.9359999999999996E-2</v>
      </c>
      <c r="M4">
        <v>5.7539999999999994E-2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0.71099999999999997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0.31438062968800001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0.63500000000000001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0.85650000000000004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>
        <v>5.8479999999999999</v>
      </c>
      <c r="G13" s="28">
        <v>5.6230000000000002</v>
      </c>
      <c r="H13" s="28">
        <v>5.4240000000000004</v>
      </c>
      <c r="I13" s="28">
        <v>5.2290000000000001</v>
      </c>
      <c r="J13" s="28">
        <v>5.0579999999999998</v>
      </c>
      <c r="K13" s="28">
        <v>4.8319999999999999</v>
      </c>
      <c r="L13">
        <v>4.6920000000000002</v>
      </c>
      <c r="M13">
        <v>4.5549999999999997</v>
      </c>
    </row>
    <row r="14" spans="1:13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13.83180634055519</v>
      </c>
      <c r="E14" s="86" t="s">
        <v>201</v>
      </c>
    </row>
    <row r="15" spans="1:5" ht="15.75" customHeight="1" x14ac:dyDescent="0.25">
      <c r="A15" s="11" t="s">
        <v>206</v>
      </c>
      <c r="B15" s="85">
        <v>0.64599999999999991</v>
      </c>
      <c r="C15" s="85">
        <v>0.95</v>
      </c>
      <c r="D15" s="86">
        <v>13.83180634055519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22.593555976908476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 x14ac:dyDescent="0.25">
      <c r="A25" s="53" t="s">
        <v>87</v>
      </c>
      <c r="B25" s="85">
        <v>0.64300000000000002</v>
      </c>
      <c r="C25" s="85">
        <v>0.95</v>
      </c>
      <c r="D25" s="86">
        <v>19.418480431484731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197.08344135615161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 x14ac:dyDescent="0.25">
      <c r="A32" s="53" t="s">
        <v>28</v>
      </c>
      <c r="B32" s="85">
        <v>0.72149999999999992</v>
      </c>
      <c r="C32" s="85">
        <v>0.95</v>
      </c>
      <c r="D32" s="86">
        <v>3.387837434899573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0.46200000000000002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0.98599999999999999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0.45700000000000002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1.8000000000000002E-2</v>
      </c>
      <c r="C38" s="85">
        <v>0.95</v>
      </c>
      <c r="D38" s="86">
        <v>2.512816245839689</v>
      </c>
      <c r="E38" s="86" t="s">
        <v>201</v>
      </c>
    </row>
    <row r="39" spans="1:6" ht="15.75" customHeight="1" x14ac:dyDescent="0.25">
      <c r="A39" s="53" t="s">
        <v>60</v>
      </c>
      <c r="B39" s="85">
        <v>0.48299999999999998</v>
      </c>
      <c r="C39" s="85">
        <v>0.95</v>
      </c>
      <c r="D39" s="86">
        <v>3.4089674661393055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2020-07-03T01:36:00Z</dcterms:modified>
</cp:coreProperties>
</file>