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A4E6C8A-7CDC-47EA-9E6B-8EA6E78A566B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<sst xmlns="http://schemas.openxmlformats.org/spreadsheetml/2006/main" count="1106" uniqueCount="272">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</sst>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>
        <f>frac_mam_1month * 2.6</f>
        <v>7.2800000259999997E-2</v>
      </c>
      <c r="C3" s="26">
        <f>frac_mam_1_5months * 2.6</f>
        <v>7.2800000259999997E-2</v>
      </c>
      <c r="D3" s="26">
        <f>frac_mam_6_11months * 2.6</f>
        <v>7.2800000259999997E-2</v>
      </c>
      <c r="E3" s="26">
        <f>frac_mam_12_23months * 2.6</f>
        <v>7.2800000259999997E-2</v>
      </c>
      <c r="F3" s="26">
        <f>frac_mam_24_59months * 2.6</f>
        <v>7.2800000259999997E-2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8.6179897953365101E-2</v>
      </c>
      <c r="D7" s="93">
        <f>diarrhoea_1_5mo/26</f>
        <v>8.3722996201923083E-2</v>
      </c>
      <c r="E7" s="93">
        <f>diarrhoea_6_11mo/26</f>
        <v>8.3722996201923083E-2</v>
      </c>
      <c r="F7" s="93">
        <f>diarrhoea_12_23mo/26</f>
        <v>7.5567331356538467E-2</v>
      </c>
      <c r="G7" s="93">
        <f>diarrhoea_24_59mo/26</f>
        <v>7.5567331356538467E-2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181106.93999999997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>
        <f t="shared" ref="H2:H40" si="1">(B2 + stillbirth*B2/(1000-stillbirth))/(1-abortion)</f>
        <v>209025.90275301147</v>
      </c>
      <c r="I2" s="22">
        <f>G2-H2</f>
        <v>23991974.09724699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179137.54559999998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>
        <f t="shared" si="1"/>
        <v>206752.91176582605</v>
      </c>
      <c r="I3" s="22">
        <f t="shared" ref="I3:I15" si="3">G3-H3</f>
        <v>24047247.088234175</v>
      </c>
    </row>
    <row r="4" spans="1:9" ht="15.75" customHeight="1" x14ac:dyDescent="0.25">
      <c r="A4" s="92">
        <f t="shared" si="2"/>
        <v>2022</v>
      </c>
      <c r="B4" s="74">
        <v>177216.16959999999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>
        <f t="shared" si="1"/>
        <v>204535.34156709173</v>
      </c>
      <c r="I4" s="22">
        <f t="shared" si="3"/>
        <v>23955464.658432908</v>
      </c>
    </row>
    <row r="5" spans="1:9" ht="15.75" customHeight="1" x14ac:dyDescent="0.25">
      <c r="A5" s="92">
        <f t="shared" si="2"/>
        <v>2023</v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>
        <f t="shared" si="2"/>
        <v>2024</v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>
        <f t="shared" si="2"/>
        <v>2025</v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>
        <f t="shared" si="2"/>
        <v>2026</v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>
        <f t="shared" si="2"/>
        <v>2027</v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>
        <f t="shared" si="2"/>
        <v>2028</v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>
        <f t="shared" si="2"/>
        <v>2029</v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>
        <f t="shared" si="2"/>
        <v>2030</v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>
        <v>0.73593621867881542</v>
      </c>
      <c r="E2" s="77">
        <v>0.7331592210767468</v>
      </c>
      <c r="F2" s="77">
        <v>0.66867307692307698</v>
      </c>
      <c r="G2" s="77">
        <v>0.63918951132300361</v>
      </c>
    </row>
    <row r="3" spans="1:15" ht="15.75" customHeight="1" x14ac:dyDescent="0.25">
      <c r="A3" s="5"/>
      <c r="B3" s="11" t="s">
        <v>118</v>
      </c>
      <c r="C3" s="77">
        <v>0.13606378132118449</v>
      </c>
      <c r="D3" s="77">
        <v>0.13606378132118449</v>
      </c>
      <c r="E3" s="77">
        <v>0.13884077892325314</v>
      </c>
      <c r="F3" s="77">
        <v>0.20332692307692307</v>
      </c>
      <c r="G3" s="77">
        <v>0.23281048867699641</v>
      </c>
    </row>
    <row r="4" spans="1:15" ht="15.75" customHeight="1" x14ac:dyDescent="0.25">
      <c r="A4" s="5"/>
      <c r="B4" s="11" t="s">
        <v>116</v>
      </c>
      <c r="C4" s="78">
        <v>7.6590163934426234E-2</v>
      </c>
      <c r="D4" s="78">
        <v>7.6590163934426234E-2</v>
      </c>
      <c r="E4" s="78">
        <v>6.9079365079365088E-2</v>
      </c>
      <c r="F4" s="78">
        <v>7.6190476190476197E-2</v>
      </c>
      <c r="G4" s="78">
        <v>8.0592592592592605E-2</v>
      </c>
    </row>
    <row r="5" spans="1:15" ht="15.75" customHeight="1" x14ac:dyDescent="0.25">
      <c r="A5" s="5"/>
      <c r="B5" s="11" t="s">
        <v>119</v>
      </c>
      <c r="C5" s="78">
        <v>5.1409836065573783E-2</v>
      </c>
      <c r="D5" s="78">
        <v>5.1409836065573783E-2</v>
      </c>
      <c r="E5" s="78">
        <v>5.8920634920634915E-2</v>
      </c>
      <c r="F5" s="78">
        <v>5.1809523809523812E-2</v>
      </c>
      <c r="G5" s="78">
        <v>4.7407407407407412E-2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0.80691126279863479</v>
      </c>
      <c r="D8" s="77">
        <v>0.80691126279863479</v>
      </c>
      <c r="E8" s="77">
        <v>0.86819103521878338</v>
      </c>
      <c r="F8" s="77">
        <v>0.89285046728971962</v>
      </c>
      <c r="G8" s="77">
        <v>0.90013443640124091</v>
      </c>
    </row>
    <row r="9" spans="1:15" ht="15.75" customHeight="1" x14ac:dyDescent="0.25">
      <c r="B9" s="7" t="s">
        <v>121</v>
      </c>
      <c r="C9" s="77">
        <v>0.15808873720136518</v>
      </c>
      <c r="D9" s="77">
        <v>0.15808873720136518</v>
      </c>
      <c r="E9" s="77">
        <v>9.6808964781216658E-2</v>
      </c>
      <c r="F9" s="77">
        <v>7.2149532710280379E-2</v>
      </c>
      <c r="G9" s="77">
        <v>6.4865563598759043E-2</v>
      </c>
    </row>
    <row r="10" spans="1:15" ht="15.75" customHeight="1" x14ac:dyDescent="0.25">
      <c r="B10" s="7" t="s">
        <v>122</v>
      </c>
      <c r="C10" s="78">
        <v>2.8000000099999998E-2</v>
      </c>
      <c r="D10" s="78">
        <v>2.8000000099999998E-2</v>
      </c>
      <c r="E10" s="78">
        <v>2.8000000099999998E-2</v>
      </c>
      <c r="F10" s="78">
        <v>2.8000000099999998E-2</v>
      </c>
      <c r="G10" s="78">
        <v>2.8000000099999998E-2</v>
      </c>
    </row>
    <row r="11" spans="1:15" ht="15.75" customHeight="1" x14ac:dyDescent="0.25">
      <c r="B11" s="7" t="s">
        <v>123</v>
      </c>
      <c r="C11" s="78">
        <v>6.9999999000000005E-3</v>
      </c>
      <c r="D11" s="78">
        <v>6.9999999000000005E-3</v>
      </c>
      <c r="E11" s="78">
        <v>6.9999999000000005E-3</v>
      </c>
      <c r="F11" s="78">
        <v>6.9999999000000005E-3</v>
      </c>
      <c r="G11" s="78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>
        <v>0.27399999999999997</v>
      </c>
      <c r="I14" s="80">
        <v>0.27399999999999997</v>
      </c>
      <c r="J14" s="80">
        <v>0.27399999999999997</v>
      </c>
      <c r="K14" s="80">
        <v>0.27399999999999997</v>
      </c>
      <c r="L14" s="80">
        <v>0.39174523206400003</v>
      </c>
      <c r="M14" s="80">
        <v>0.34155912541199995</v>
      </c>
      <c r="N14" s="80">
        <v>0.26730782057900004</v>
      </c>
      <c r="O14" s="80">
        <v>0.29989828647549999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>
        <f t="shared" si="0"/>
        <v>0.15705752308676238</v>
      </c>
      <c r="I15" s="77">
        <f t="shared" si="0"/>
        <v>0.15705752308676238</v>
      </c>
      <c r="J15" s="77">
        <f t="shared" si="0"/>
        <v>0.15705752308676238</v>
      </c>
      <c r="K15" s="77">
        <f t="shared" si="0"/>
        <v>0.15705752308676238</v>
      </c>
      <c r="L15" s="77">
        <f t="shared" si="0"/>
        <v>0.22454940083584224</v>
      </c>
      <c r="M15" s="77">
        <f t="shared" si="0"/>
        <v>0.1957825920616407</v>
      </c>
      <c r="N15" s="77">
        <f t="shared" si="0"/>
        <v>0.15322154818196509</v>
      </c>
      <c r="O15" s="77">
        <f t="shared" si="0"/>
        <v>0.17190248924016904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0.42299999999999999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0.29199999999999998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0.32200000000000001</v>
      </c>
      <c r="E4" s="78">
        <v>0.67099999999999993</v>
      </c>
      <c r="F4" s="78">
        <v>0.32799999999999996</v>
      </c>
      <c r="G4" s="78">
        <v>0</v>
      </c>
    </row>
    <row r="5" spans="1:7" x14ac:dyDescent="0.25">
      <c r="B5" s="43" t="s">
        <v>169</v>
      </c>
      <c r="C5" s="77">
        <f>1-SUM(C2:C4)</f>
        <v>7.8000000000000069E-2</v>
      </c>
      <c r="D5" s="77">
        <f t="shared" ref="D5:G5" si="0">1-SUM(D2:D4)</f>
        <v>0.15300000000000002</v>
      </c>
      <c r="E5" s="77">
        <f t="shared" si="0"/>
        <v>0.32900000000000007</v>
      </c>
      <c r="F5" s="77">
        <f t="shared" si="0"/>
        <v>0.67200000000000004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0.10904</v>
      </c>
      <c r="D2" s="28">
        <v>0.10714</v>
      </c>
      <c r="E2" s="28">
        <v>0.10526999999999999</v>
      </c>
      <c r="F2" s="28">
        <v>0.10346</v>
      </c>
      <c r="G2" s="28">
        <v>0.10170999999999999</v>
      </c>
      <c r="H2" s="28">
        <v>0.10003000000000001</v>
      </c>
      <c r="I2" s="28">
        <v>9.8400000000000001E-2</v>
      </c>
      <c r="J2" s="28">
        <v>9.6829999999999999E-2</v>
      </c>
      <c r="K2" s="28">
        <v>9.5299999999999996E-2</v>
      </c>
      <c r="L2">
        <v>9.3820000000000001E-2</v>
      </c>
      <c r="M2">
        <v>9.237999999999999E-2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3.295E-2</v>
      </c>
      <c r="D4" s="28">
        <v>3.2590000000000001E-2</v>
      </c>
      <c r="E4" s="28">
        <v>3.2240000000000005E-2</v>
      </c>
      <c r="F4" s="28">
        <v>3.1899999999999998E-2</v>
      </c>
      <c r="G4" s="28">
        <v>3.1560000000000005E-2</v>
      </c>
      <c r="H4" s="28">
        <v>3.124E-2</v>
      </c>
      <c r="I4" s="28">
        <v>3.092E-2</v>
      </c>
      <c r="J4" s="28">
        <v>3.0619999999999998E-2</v>
      </c>
      <c r="K4" s="28">
        <v>3.0329999999999999E-2</v>
      </c>
      <c r="L4">
        <v>3.005E-2</v>
      </c>
      <c r="M4">
        <v>2.9780000000000001E-2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0.27399999999999997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0.39174523206400003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0.32799999999999996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>
        <v>6.774</v>
      </c>
      <c r="G13" s="28">
        <v>6.5149999999999997</v>
      </c>
      <c r="H13" s="28">
        <v>5.907</v>
      </c>
      <c r="I13" s="28">
        <v>5.6470000000000002</v>
      </c>
      <c r="J13" s="28">
        <v>5.423</v>
      </c>
      <c r="K13" s="28">
        <v>5.2069999999999999</v>
      </c>
      <c r="L13">
        <v>5.0129999999999999</v>
      </c>
      <c r="M13">
        <v>4.8330000000000002</v>
      </c>
    </row>
    <row r="14" spans="1:13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92.337747645899924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40.649110236447719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2.2485759509296126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13.781409680243629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21.791509906903563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91.149218966868133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4.7601065600060064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 x14ac:dyDescent="0.25">
      <c r="A25" s="53" t="s">
        <v>87</v>
      </c>
      <c r="B25" s="85">
        <v>1.1000000000000001E-2</v>
      </c>
      <c r="C25" s="85">
        <v>0.95</v>
      </c>
      <c r="D25" s="86">
        <v>19.27147506512312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12.532095030024363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1.3578366309718171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191.95165548538574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309.0183073085696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309.0183073085696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3.2744527743238541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0.79099999999999993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2.4816002742025889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3.2955749804382934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2020-07-03T01:36:41Z</dcterms:modified>
</cp:coreProperties>
</file>