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843001E-B280-4E20-B128-3E029CF2C584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<sst xmlns="http://schemas.openxmlformats.org/spreadsheetml/2006/main" count="1106" uniqueCount="272">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</sst>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1.2688315120000038E-2</v>
      </c>
      <c r="C3" s="26">
        <f>frac_mam_1_5months * 2.6</f>
        <v>1.2688315120000038E-2</v>
      </c>
      <c r="D3" s="26">
        <f>frac_mam_6_11months * 2.6</f>
        <v>3.0818517600000005E-2</v>
      </c>
      <c r="E3" s="26">
        <f>frac_mam_12_23months * 2.6</f>
        <v>8.2721993899999999E-2</v>
      </c>
      <c r="F3" s="26">
        <f>frac_mam_24_59months * 2.6</f>
        <v>2.2289709953333327E-2</v>
      </c>
    </row>
    <row r="4" spans="1:6" ht="15.75" customHeight="1" x14ac:dyDescent="0.25">
      <c r="A4" s="3" t="s">
        <v>66</v>
      </c>
      <c r="B4" s="26">
        <f>frac_sam_1month * 2.6</f>
        <v>4.3560402600000006E-2</v>
      </c>
      <c r="C4" s="26">
        <f>frac_sam_1_5months * 2.6</f>
        <v>4.3560402600000006E-2</v>
      </c>
      <c r="D4" s="26">
        <f>frac_sam_6_11months * 2.6</f>
        <v>4.5601033400000004E-2</v>
      </c>
      <c r="E4" s="26">
        <f>frac_sam_12_23months * 2.6</f>
        <v>1.62190119E-2</v>
      </c>
      <c r="F4" s="26">
        <f>frac_sam_24_59months * 2.6</f>
        <v>7.7319946599999998E-3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0.10745356838625</v>
      </c>
      <c r="D7" s="93">
        <f>diarrhoea_1_5mo/26</f>
        <v>0.10429224655807692</v>
      </c>
      <c r="E7" s="93">
        <f>diarrhoea_6_11mo/26</f>
        <v>0.10429224655807692</v>
      </c>
      <c r="F7" s="93">
        <f>diarrhoea_12_23mo/26</f>
        <v>6.9469883664230375E-2</v>
      </c>
      <c r="G7" s="93">
        <f>diarrhoea_24_59mo/26</f>
        <v>6.9469883664230375E-2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373961.02500000002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437407.40675759607</v>
      </c>
      <c r="I2" s="22">
        <f>G2-H2</f>
        <v>1393092.5932424041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375877.65339999995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439649.21112253476</v>
      </c>
      <c r="I3" s="22">
        <f t="shared" ref="I3:I15" si="3">G3-H3</f>
        <v>1439050.7888774653</v>
      </c>
    </row>
    <row r="4" spans="1:9" ht="15.75" customHeight="1" x14ac:dyDescent="0.25">
      <c r="A4" s="92">
        <f t="shared" si="2"/>
        <v>2022</v>
      </c>
      <c r="B4" s="74">
        <v>377486.114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441530.56381140859</v>
      </c>
      <c r="I4" s="22">
        <f t="shared" si="3"/>
        <v>1490369.4361885914</v>
      </c>
    </row>
    <row r="5" spans="1:9" ht="15.75" customHeight="1" x14ac:dyDescent="0.25">
      <c r="A5" s="92">
        <f t="shared" si="2"/>
        <v>2023</v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>
        <f t="shared" si="2"/>
        <v>2024</v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>
        <f t="shared" si="2"/>
        <v>2025</v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>
        <f t="shared" si="2"/>
        <v>2026</v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>
        <f t="shared" si="2"/>
        <v>2027</v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>
        <f t="shared" si="2"/>
        <v>2028</v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>
        <f t="shared" si="2"/>
        <v>2029</v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>
        <f t="shared" si="2"/>
        <v>2030</v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0.4721544230614525</v>
      </c>
      <c r="E2" s="77">
        <v>0.46707407955112218</v>
      </c>
      <c r="F2" s="77">
        <v>0.32388448945355186</v>
      </c>
      <c r="G2" s="77">
        <v>0.26766186415357762</v>
      </c>
    </row>
    <row r="3" spans="1:15" ht="15.75" customHeight="1" x14ac:dyDescent="0.25">
      <c r="A3" s="5"/>
      <c r="B3" s="11" t="s">
        <v>118</v>
      </c>
      <c r="C3" s="77">
        <v>0.15668219693854749</v>
      </c>
      <c r="D3" s="77">
        <v>0.15668219693854749</v>
      </c>
      <c r="E3" s="77">
        <v>0.25053782044887779</v>
      </c>
      <c r="F3" s="77">
        <v>0.2871553205464481</v>
      </c>
      <c r="G3" s="77">
        <v>0.35579442917975562</v>
      </c>
    </row>
    <row r="4" spans="1:15" ht="15.75" customHeight="1" x14ac:dyDescent="0.25">
      <c r="A4" s="5"/>
      <c r="B4" s="11" t="s">
        <v>116</v>
      </c>
      <c r="C4" s="78">
        <v>0.24037247466666667</v>
      </c>
      <c r="D4" s="78">
        <v>0.24037247466666667</v>
      </c>
      <c r="E4" s="78">
        <v>0.16602717437185932</v>
      </c>
      <c r="F4" s="78">
        <v>0.25471729256637166</v>
      </c>
      <c r="G4" s="78">
        <v>0.24281790429906547</v>
      </c>
    </row>
    <row r="5" spans="1:15" ht="15.75" customHeight="1" x14ac:dyDescent="0.25">
      <c r="A5" s="5"/>
      <c r="B5" s="11" t="s">
        <v>119</v>
      </c>
      <c r="C5" s="78">
        <v>0.13079090533333335</v>
      </c>
      <c r="D5" s="78">
        <v>0.13079090533333335</v>
      </c>
      <c r="E5" s="78">
        <v>0.1163609256281407</v>
      </c>
      <c r="F5" s="78">
        <v>0.1342428974336283</v>
      </c>
      <c r="G5" s="78">
        <v>0.13372580236760126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0.90700515309788576</v>
      </c>
      <c r="D8" s="77">
        <v>0.90700515309788576</v>
      </c>
      <c r="E8" s="77">
        <v>0.84700227050104382</v>
      </c>
      <c r="F8" s="77">
        <v>0.88833254387900717</v>
      </c>
      <c r="G8" s="77">
        <v>0.93148470533576</v>
      </c>
    </row>
    <row r="9" spans="1:15" ht="15.75" customHeight="1" x14ac:dyDescent="0.25">
      <c r="B9" s="7" t="s">
        <v>121</v>
      </c>
      <c r="C9" s="77">
        <v>7.1360724702114173E-2</v>
      </c>
      <c r="D9" s="77">
        <v>7.1360724702114173E-2</v>
      </c>
      <c r="E9" s="77">
        <v>0.12360559449895617</v>
      </c>
      <c r="F9" s="77">
        <v>7.3613223120992777E-2</v>
      </c>
      <c r="G9" s="77">
        <v>5.6968485197573304E-2</v>
      </c>
    </row>
    <row r="10" spans="1:15" ht="15.75" customHeight="1" x14ac:dyDescent="0.25">
      <c r="B10" s="7" t="s">
        <v>122</v>
      </c>
      <c r="C10" s="78">
        <v>4.8801212000000142E-3</v>
      </c>
      <c r="D10" s="78">
        <v>4.8801212000000142E-3</v>
      </c>
      <c r="E10" s="78">
        <v>1.1853276000000001E-2</v>
      </c>
      <c r="F10" s="78">
        <v>3.1816151500000001E-2</v>
      </c>
      <c r="G10" s="78">
        <v>8.5729653666666641E-3</v>
      </c>
    </row>
    <row r="11" spans="1:15" ht="15.75" customHeight="1" x14ac:dyDescent="0.25">
      <c r="B11" s="7" t="s">
        <v>123</v>
      </c>
      <c r="C11" s="78">
        <v>1.6754001000000001E-2</v>
      </c>
      <c r="D11" s="78">
        <v>1.6754001000000001E-2</v>
      </c>
      <c r="E11" s="78">
        <v>1.7538859E-2</v>
      </c>
      <c r="F11" s="78">
        <v>6.2380815000000001E-3</v>
      </c>
      <c r="G11" s="78">
        <v>2.9738440999999998E-3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0.25164744314999998</v>
      </c>
      <c r="M14" s="80">
        <v>0.23882569244999999</v>
      </c>
      <c r="N14" s="80">
        <v>0.15308950226449999</v>
      </c>
      <c r="O14" s="80">
        <v>0.253133885399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0.14133120553746631</v>
      </c>
      <c r="M15" s="77">
        <f t="shared" si="0"/>
        <v>0.13413020456225791</v>
      </c>
      <c r="N15" s="77">
        <f t="shared" si="0"/>
        <v>8.5978715457385585E-2</v>
      </c>
      <c r="O15" s="77">
        <f t="shared" si="0"/>
        <v>0.14216602695422029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0.93500000000000005</v>
      </c>
      <c r="D2" s="78">
        <v>0.86199999999999999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5.5E-2</v>
      </c>
      <c r="D3" s="78">
        <v>7.400000000000001E-2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4.0000000000000001E-3</v>
      </c>
      <c r="D4" s="78">
        <v>0.06</v>
      </c>
      <c r="E4" s="78">
        <v>0.98599999999999999</v>
      </c>
      <c r="F4" s="78">
        <v>0.91200000000000003</v>
      </c>
      <c r="G4" s="78">
        <v>0</v>
      </c>
    </row>
    <row r="5" spans="1:7" x14ac:dyDescent="0.25">
      <c r="B5" s="43" t="s">
        <v>169</v>
      </c>
      <c r="C5" s="77">
        <f>1-SUM(C2:C4)</f>
        <v>5.9999999999998943E-3</v>
      </c>
      <c r="D5" s="77">
        <f t="shared" ref="D5:G5" si="0">1-SUM(D2:D4)</f>
        <v>4.0000000000000036E-3</v>
      </c>
      <c r="E5" s="77">
        <f t="shared" si="0"/>
        <v>1.4000000000000012E-2</v>
      </c>
      <c r="F5" s="77">
        <f t="shared" si="0"/>
        <v>8.7999999999999967E-2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0.39524000000000004</v>
      </c>
      <c r="D2" s="28">
        <v>0.39188000000000001</v>
      </c>
      <c r="E2" s="28">
        <v>0.38717000000000001</v>
      </c>
      <c r="F2" s="28">
        <v>0.38250999999999996</v>
      </c>
      <c r="G2" s="28">
        <v>0.37792999999999999</v>
      </c>
      <c r="H2" s="28">
        <v>0.37340000000000001</v>
      </c>
      <c r="I2" s="28">
        <v>0.36892999999999998</v>
      </c>
      <c r="J2" s="28">
        <v>0.36451</v>
      </c>
      <c r="K2" s="28">
        <v>0.36013000000000001</v>
      </c>
      <c r="L2">
        <v>0.35581000000000002</v>
      </c>
      <c r="M2">
        <v>0.35158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2.12E-2</v>
      </c>
      <c r="D4" s="28">
        <v>1.9740000000000001E-2</v>
      </c>
      <c r="E4" s="28">
        <v>1.8579999999999999E-2</v>
      </c>
      <c r="F4" s="28">
        <v>1.7500000000000002E-2</v>
      </c>
      <c r="G4" s="28">
        <v>1.6479999999999998E-2</v>
      </c>
      <c r="H4" s="28">
        <v>1.5509999999999999E-2</v>
      </c>
      <c r="I4" s="28">
        <v>1.4610000000000001E-2</v>
      </c>
      <c r="J4" s="28">
        <v>1.376E-2</v>
      </c>
      <c r="K4" s="28">
        <v>1.2969999999999999E-2</v>
      </c>
      <c r="L4">
        <v>1.222E-2</v>
      </c>
      <c r="M4">
        <v>1.1519999999999999E-2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0.25164744314999998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0.86199999999999999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0.91200000000000003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>
        <v>37.97</v>
      </c>
      <c r="G13" s="28">
        <v>36.357999999999997</v>
      </c>
      <c r="H13" s="28">
        <v>35.372999999999998</v>
      </c>
      <c r="I13" s="28">
        <v>33.186</v>
      </c>
      <c r="J13" s="28">
        <v>35.567</v>
      </c>
      <c r="K13" s="28">
        <v>30.408999999999999</v>
      </c>
      <c r="L13">
        <v>31.594999999999999</v>
      </c>
      <c r="M13">
        <v>31.721</v>
      </c>
    </row>
    <row r="14" spans="1:13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15.05045142161304</v>
      </c>
      <c r="E14" s="86" t="s">
        <v>201</v>
      </c>
    </row>
    <row r="15" spans="1:5" ht="15.75" customHeight="1" x14ac:dyDescent="0.25">
      <c r="A15" s="11" t="s">
        <v>206</v>
      </c>
      <c r="B15" s="85">
        <v>3.4000000000000002E-2</v>
      </c>
      <c r="C15" s="85">
        <v>0.95</v>
      </c>
      <c r="D15" s="86">
        <v>15.05045142161304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1.7238607815467766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 x14ac:dyDescent="0.25">
      <c r="A25" s="53" t="s">
        <v>87</v>
      </c>
      <c r="B25" s="85">
        <v>0.36599999999999999</v>
      </c>
      <c r="C25" s="85">
        <v>0.95</v>
      </c>
      <c r="D25" s="86">
        <v>21.744216489009784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63.551452439241622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 x14ac:dyDescent="0.25">
      <c r="A32" s="53" t="s">
        <v>28</v>
      </c>
      <c r="B32" s="85">
        <v>0.96</v>
      </c>
      <c r="C32" s="85">
        <v>0.95</v>
      </c>
      <c r="D32" s="86">
        <v>0.48033470148423679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0.88099999999999989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0.61599999999999999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0.7609999999999999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9.1999999999999998E-2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2020-07-03T01:36:45Z</dcterms:modified>
</cp:coreProperties>
</file>