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8A2AFB0-794E-44BF-9999-AA2AC409F25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<sst xmlns="http://schemas.openxmlformats.org/spreadsheetml/2006/main" count="1106" uniqueCount="272">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</sst>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6.4531550199999968E-2</v>
      </c>
      <c r="C3" s="26">
        <f>frac_mam_1_5months * 2.6</f>
        <v>6.4531550199999968E-2</v>
      </c>
      <c r="D3" s="26">
        <f>frac_mam_6_11months * 2.6</f>
        <v>4.3299952800000006E-2</v>
      </c>
      <c r="E3" s="26">
        <f>frac_mam_12_23months * 2.6</f>
        <v>2.0036691999999998E-2</v>
      </c>
      <c r="F3" s="26">
        <f>frac_mam_24_59months * 2.6</f>
        <v>2.1843374800000006E-2</v>
      </c>
    </row>
    <row r="4" spans="1:6" ht="15.75" customHeight="1" x14ac:dyDescent="0.25">
      <c r="A4" s="3" t="s">
        <v>66</v>
      </c>
      <c r="B4" s="26">
        <f>frac_sam_1month * 2.6</f>
        <v>0.15240825600000002</v>
      </c>
      <c r="C4" s="26">
        <f>frac_sam_1_5months * 2.6</f>
        <v>0.15240825600000002</v>
      </c>
      <c r="D4" s="26">
        <f>frac_sam_6_11months * 2.6</f>
        <v>0.10388349920000001</v>
      </c>
      <c r="E4" s="26">
        <f>frac_sam_12_23months * 2.6</f>
        <v>4.4203640000000002E-2</v>
      </c>
      <c r="F4" s="26">
        <f>frac_sam_24_59months * 2.6</f>
        <v>3.6440519266666666E-2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0.10284560932778847</v>
      </c>
      <c r="D7" s="93">
        <f>diarrhoea_1_5mo/26</f>
        <v>9.7776516787692294E-2</v>
      </c>
      <c r="E7" s="93">
        <f>diarrhoea_6_11mo/26</f>
        <v>9.7776516787692294E-2</v>
      </c>
      <c r="F7" s="93">
        <f>diarrhoea_12_23mo/26</f>
        <v>6.1548498577307702E-2</v>
      </c>
      <c r="G7" s="93">
        <f>diarrhoea_24_59mo/26</f>
        <v>6.1548498577307702E-2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196149.53700000001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227989.92611086511</v>
      </c>
      <c r="I2" s="22">
        <f>G2-H2</f>
        <v>13181010.073889134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192914.56519999998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224229.83066056212</v>
      </c>
      <c r="I3" s="22">
        <f t="shared" ref="I3:I15" si="3">G3-H3</f>
        <v>13254770.169339437</v>
      </c>
    </row>
    <row r="4" spans="1:9" ht="15.75" customHeight="1" x14ac:dyDescent="0.25">
      <c r="A4" s="92">
        <f t="shared" si="2"/>
        <v>2022</v>
      </c>
      <c r="B4" s="74">
        <v>189486.51539999997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220245.31541489845</v>
      </c>
      <c r="I4" s="22">
        <f t="shared" si="3"/>
        <v>13284754.684585102</v>
      </c>
    </row>
    <row r="5" spans="1:9" ht="15.75" customHeight="1" x14ac:dyDescent="0.25">
      <c r="A5" s="92">
        <f t="shared" si="2"/>
        <v>2023</v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>
        <f t="shared" si="2"/>
        <v>2024</v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>
        <f t="shared" si="2"/>
        <v>2025</v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>
        <f t="shared" si="2"/>
        <v>2026</v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>
        <f t="shared" si="2"/>
        <v>2027</v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>
        <f t="shared" si="2"/>
        <v>2028</v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>
        <f t="shared" si="2"/>
        <v>2029</v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>
        <f t="shared" si="2"/>
        <v>2030</v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0.7227380096774193</v>
      </c>
      <c r="E2" s="77">
        <v>0.86454749013785792</v>
      </c>
      <c r="F2" s="77">
        <v>0.66795297126436792</v>
      </c>
      <c r="G2" s="77">
        <v>0.72692700872118554</v>
      </c>
    </row>
    <row r="3" spans="1:15" ht="15.75" customHeight="1" x14ac:dyDescent="0.25">
      <c r="A3" s="5"/>
      <c r="B3" s="11" t="s">
        <v>118</v>
      </c>
      <c r="C3" s="77">
        <v>0.11395869032258066</v>
      </c>
      <c r="D3" s="77">
        <v>0.11395869032258066</v>
      </c>
      <c r="E3" s="77">
        <v>7.9050059862142086E-2</v>
      </c>
      <c r="F3" s="77">
        <v>0.2019857787356322</v>
      </c>
      <c r="G3" s="77">
        <v>0.18398152627881451</v>
      </c>
    </row>
    <row r="4" spans="1:15" ht="15.75" customHeight="1" x14ac:dyDescent="0.25">
      <c r="A4" s="5"/>
      <c r="B4" s="11" t="s">
        <v>116</v>
      </c>
      <c r="C4" s="78">
        <v>9.2187346774193546E-2</v>
      </c>
      <c r="D4" s="78">
        <v>9.2187346774193546E-2</v>
      </c>
      <c r="E4" s="78">
        <v>3.0559186956521742E-2</v>
      </c>
      <c r="F4" s="78">
        <v>9.1012837759815252E-2</v>
      </c>
      <c r="G4" s="78">
        <v>6.50004055867347E-2</v>
      </c>
    </row>
    <row r="5" spans="1:15" ht="15.75" customHeight="1" x14ac:dyDescent="0.25">
      <c r="A5" s="5"/>
      <c r="B5" s="11" t="s">
        <v>119</v>
      </c>
      <c r="C5" s="78">
        <v>7.1115953225806453E-2</v>
      </c>
      <c r="D5" s="78">
        <v>7.1115953225806453E-2</v>
      </c>
      <c r="E5" s="78">
        <v>2.5843263043478257E-2</v>
      </c>
      <c r="F5" s="78">
        <v>3.9048412240184766E-2</v>
      </c>
      <c r="G5" s="78">
        <v>2.4091059413265309E-2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0.82648914347192226</v>
      </c>
      <c r="D8" s="77">
        <v>0.82648914347192226</v>
      </c>
      <c r="E8" s="77">
        <v>0.87685708983157895</v>
      </c>
      <c r="F8" s="77">
        <v>0.93946512032653062</v>
      </c>
      <c r="G8" s="77">
        <v>0.94373604434623215</v>
      </c>
    </row>
    <row r="9" spans="1:15" ht="15.75" customHeight="1" x14ac:dyDescent="0.25">
      <c r="B9" s="7" t="s">
        <v>121</v>
      </c>
      <c r="C9" s="77">
        <v>9.0072469528077764E-2</v>
      </c>
      <c r="D9" s="77">
        <v>9.0072469528077764E-2</v>
      </c>
      <c r="E9" s="77">
        <v>6.6533890168421067E-2</v>
      </c>
      <c r="F9" s="77">
        <v>3.5827059673469393E-2</v>
      </c>
      <c r="G9" s="77">
        <v>3.384707332043449E-2</v>
      </c>
    </row>
    <row r="10" spans="1:15" ht="15.75" customHeight="1" x14ac:dyDescent="0.25">
      <c r="B10" s="7" t="s">
        <v>122</v>
      </c>
      <c r="C10" s="78">
        <v>2.4819826999999989E-2</v>
      </c>
      <c r="D10" s="78">
        <v>2.4819826999999989E-2</v>
      </c>
      <c r="E10" s="78">
        <v>1.6653828000000002E-2</v>
      </c>
      <c r="F10" s="78">
        <v>7.7064199999999985E-3</v>
      </c>
      <c r="G10" s="78">
        <v>8.4012980000000015E-3</v>
      </c>
    </row>
    <row r="11" spans="1:15" ht="15.75" customHeight="1" x14ac:dyDescent="0.25">
      <c r="B11" s="7" t="s">
        <v>123</v>
      </c>
      <c r="C11" s="78">
        <v>5.8618560000000007E-2</v>
      </c>
      <c r="D11" s="78">
        <v>5.8618560000000007E-2</v>
      </c>
      <c r="E11" s="78">
        <v>3.9955192E-2</v>
      </c>
      <c r="F11" s="78">
        <v>1.70014E-2</v>
      </c>
      <c r="G11" s="78">
        <v>1.4015584333333332E-2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0.18003878196199999</v>
      </c>
      <c r="M14" s="80">
        <v>0.15412009840300001</v>
      </c>
      <c r="N14" s="80">
        <v>0.1657688540965</v>
      </c>
      <c r="O14" s="80">
        <v>0.1558102860385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9.2859894992801201E-2</v>
      </c>
      <c r="M15" s="77">
        <f t="shared" si="0"/>
        <v>7.9491629514597872E-2</v>
      </c>
      <c r="N15" s="77">
        <f t="shared" si="0"/>
        <v>8.5499791859994734E-2</v>
      </c>
      <c r="O15" s="77">
        <f t="shared" si="0"/>
        <v>8.0363389724483023E-2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0.18</v>
      </c>
      <c r="D2" s="78">
        <v>0.18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0.32899999999999996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</v>
      </c>
      <c r="D4" s="78">
        <v>0.308</v>
      </c>
      <c r="E4" s="78">
        <v>0.48799999999999999</v>
      </c>
      <c r="F4" s="78">
        <v>0.52500000000000002</v>
      </c>
      <c r="G4" s="78">
        <v>0</v>
      </c>
    </row>
    <row r="5" spans="1:7" x14ac:dyDescent="0.25">
      <c r="B5" s="43" t="s">
        <v>169</v>
      </c>
      <c r="C5" s="77">
        <f>1-SUM(C2:C4)</f>
        <v>0.18300000000000005</v>
      </c>
      <c r="D5" s="77">
        <f t="shared" ref="D5:G5" si="0">1-SUM(D2:D4)</f>
        <v>0.26600000000000001</v>
      </c>
      <c r="E5" s="77">
        <f t="shared" si="0"/>
        <v>0.51200000000000001</v>
      </c>
      <c r="F5" s="77">
        <f t="shared" si="0"/>
        <v>0.47499999999999998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9.5820000000000002E-2</v>
      </c>
      <c r="D2" s="28">
        <v>9.325E-2</v>
      </c>
      <c r="E2" s="28">
        <v>9.078E-2</v>
      </c>
      <c r="F2" s="28">
        <v>8.8370000000000004E-2</v>
      </c>
      <c r="G2" s="28">
        <v>8.6069999999999994E-2</v>
      </c>
      <c r="H2" s="28">
        <v>8.385999999999999E-2</v>
      </c>
      <c r="I2" s="28">
        <v>8.1769999999999995E-2</v>
      </c>
      <c r="J2" s="28">
        <v>7.980000000000001E-2</v>
      </c>
      <c r="K2" s="28">
        <v>7.7920000000000003E-2</v>
      </c>
      <c r="L2">
        <v>7.6090000000000005E-2</v>
      </c>
      <c r="M2">
        <v>7.4310000000000001E-2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1.8589999999999999E-2</v>
      </c>
      <c r="D4" s="28">
        <v>1.8169999999999999E-2</v>
      </c>
      <c r="E4" s="28">
        <v>1.7780000000000001E-2</v>
      </c>
      <c r="F4" s="28">
        <v>1.7410000000000002E-2</v>
      </c>
      <c r="G4" s="28">
        <v>1.7070000000000002E-2</v>
      </c>
      <c r="H4" s="28">
        <v>1.6750000000000001E-2</v>
      </c>
      <c r="I4" s="28">
        <v>1.6459999999999999E-2</v>
      </c>
      <c r="J4" s="28">
        <v>1.618E-2</v>
      </c>
      <c r="K4" s="28">
        <v>1.592E-2</v>
      </c>
      <c r="L4">
        <v>1.566E-2</v>
      </c>
      <c r="M4">
        <v>1.54E-2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0.18003878196199999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0.52500000000000002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>
        <v>8.5630000000000006</v>
      </c>
      <c r="G13" s="28">
        <v>8.2959999999999994</v>
      </c>
      <c r="H13" s="28">
        <v>8.0449999999999999</v>
      </c>
      <c r="I13" s="28">
        <v>7.7969999999999997</v>
      </c>
      <c r="J13" s="28">
        <v>7.52</v>
      </c>
      <c r="K13" s="28">
        <v>7.266</v>
      </c>
      <c r="L13">
        <v>7.0739999999999998</v>
      </c>
      <c r="M13">
        <v>6.8710000000000004</v>
      </c>
    </row>
    <row r="14" spans="1:13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8.5173575549872886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 x14ac:dyDescent="0.25">
      <c r="A25" s="53" t="s">
        <v>87</v>
      </c>
      <c r="B25" s="85">
        <v>0.61699999999999999</v>
      </c>
      <c r="C25" s="85">
        <v>0.95</v>
      </c>
      <c r="D25" s="86">
        <v>18.507496870229286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 x14ac:dyDescent="0.25">
      <c r="A28" s="53" t="s">
        <v>84</v>
      </c>
      <c r="B28" s="85">
        <v>0.65099999999999991</v>
      </c>
      <c r="C28" s="85">
        <v>0.95</v>
      </c>
      <c r="D28" s="86">
        <v>0.83653295950995232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107.01874447998674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 x14ac:dyDescent="0.25">
      <c r="A32" s="53" t="s">
        <v>28</v>
      </c>
      <c r="B32" s="85">
        <v>0.40199999999999997</v>
      </c>
      <c r="C32" s="85">
        <v>0.95</v>
      </c>
      <c r="D32" s="86">
        <v>1.3977661511371069</v>
      </c>
      <c r="E32" s="86" t="s">
        <v>201</v>
      </c>
    </row>
    <row r="33" spans="1:6" ht="15.75" customHeight="1" x14ac:dyDescent="0.25">
      <c r="A33" s="53" t="s">
        <v>83</v>
      </c>
      <c r="B33" s="85">
        <v>0.8640000000000001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0.91599999999999993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0.97699999999999998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1.9602966027407238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2020-07-03T01:37:29Z</dcterms:modified>
</cp:coreProperties>
</file>