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1C1ACF9-8152-4B01-B87E-C81F6AAD62F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<sst xmlns="http://schemas.openxmlformats.org/spreadsheetml/2006/main" count="1106" uniqueCount="272">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</sst>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0.30726024159999998</v>
      </c>
      <c r="C3" s="26">
        <f>frac_mam_1_5months * 2.6</f>
        <v>0.30726024159999998</v>
      </c>
      <c r="D3" s="26">
        <f>frac_mam_6_11months * 2.6</f>
        <v>0.37276481840000003</v>
      </c>
      <c r="E3" s="26">
        <f>frac_mam_12_23months * 2.6</f>
        <v>0.31961873839999994</v>
      </c>
      <c r="F3" s="26">
        <f>frac_mam_24_59months * 2.6</f>
        <v>0.26984644526666668</v>
      </c>
    </row>
    <row r="4" spans="1:6" ht="15.75" customHeight="1" x14ac:dyDescent="0.25">
      <c r="A4" s="3" t="s">
        <v>66</v>
      </c>
      <c r="B4" s="26">
        <f>frac_sam_1month * 2.6</f>
        <v>0.18829637840000002</v>
      </c>
      <c r="C4" s="26">
        <f>frac_sam_1_5months * 2.6</f>
        <v>0.18829637840000002</v>
      </c>
      <c r="D4" s="26">
        <f>frac_sam_6_11months * 2.6</f>
        <v>0.13353203760000001</v>
      </c>
      <c r="E4" s="26">
        <f>frac_sam_12_23months * 2.6</f>
        <v>0.11307206560000001</v>
      </c>
      <c r="F4" s="26">
        <f>frac_sam_24_59months * 2.6</f>
        <v>6.26787434E-2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0.11962289428086539</v>
      </c>
      <c r="D7" s="93">
        <f>diarrhoea_1_5mo/26</f>
        <v>0.10433581708769231</v>
      </c>
      <c r="E7" s="93">
        <f>diarrhoea_6_11mo/26</f>
        <v>0.10433581708769231</v>
      </c>
      <c r="F7" s="93">
        <f>diarrhoea_12_23mo/26</f>
        <v>7.7476640863076929E-2</v>
      </c>
      <c r="G7" s="93">
        <f>diarrhoea_24_59mo/26</f>
        <v>7.7476640863076929E-2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155331.696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181371.57589429585</v>
      </c>
      <c r="I2" s="22">
        <f>G2-H2</f>
        <v>982628.42410570418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157522.26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183929.36709215486</v>
      </c>
      <c r="I3" s="22">
        <f t="shared" ref="I3:I15" si="3">G3-H3</f>
        <v>1013070.6329078451</v>
      </c>
    </row>
    <row r="4" spans="1:9" ht="15.75" customHeight="1" x14ac:dyDescent="0.25">
      <c r="A4" s="92">
        <f t="shared" si="2"/>
        <v>2022</v>
      </c>
      <c r="B4" s="74">
        <v>159651.79300000001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186415.89602395066</v>
      </c>
      <c r="I4" s="22">
        <f t="shared" si="3"/>
        <v>1041584.1039760493</v>
      </c>
    </row>
    <row r="5" spans="1:9" ht="15.75" customHeight="1" x14ac:dyDescent="0.25">
      <c r="A5" s="92">
        <f t="shared" si="2"/>
        <v>2023</v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>
        <f t="shared" si="2"/>
        <v>2024</v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>
        <f t="shared" si="2"/>
        <v>2025</v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>
        <f t="shared" si="2"/>
        <v>2026</v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>
        <f t="shared" si="2"/>
        <v>2027</v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>
        <f t="shared" si="2"/>
        <v>2028</v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>
        <f t="shared" si="2"/>
        <v>2029</v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>
        <f t="shared" si="2"/>
        <v>2030</v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0.7194232947289505</v>
      </c>
      <c r="E2" s="77">
        <v>0.65858890827822125</v>
      </c>
      <c r="F2" s="77">
        <v>0.43043857173469391</v>
      </c>
      <c r="G2" s="77">
        <v>0.40560233043478267</v>
      </c>
    </row>
    <row r="3" spans="1:15" ht="15.75" customHeight="1" x14ac:dyDescent="0.25">
      <c r="A3" s="5"/>
      <c r="B3" s="11" t="s">
        <v>118</v>
      </c>
      <c r="C3" s="77">
        <v>0.1628114952710496</v>
      </c>
      <c r="D3" s="77">
        <v>0.1628114952710496</v>
      </c>
      <c r="E3" s="77">
        <v>0.2060555117217788</v>
      </c>
      <c r="F3" s="77">
        <v>0.27428901826530622</v>
      </c>
      <c r="G3" s="77">
        <v>0.27285974956521741</v>
      </c>
    </row>
    <row r="4" spans="1:15" ht="15.75" customHeight="1" x14ac:dyDescent="0.25">
      <c r="A4" s="5"/>
      <c r="B4" s="11" t="s">
        <v>116</v>
      </c>
      <c r="C4" s="78">
        <v>6.790840576642336E-2</v>
      </c>
      <c r="D4" s="78">
        <v>6.790840576642336E-2</v>
      </c>
      <c r="E4" s="78">
        <v>7.135593076086956E-2</v>
      </c>
      <c r="F4" s="78">
        <v>0.1356749383912037</v>
      </c>
      <c r="G4" s="78">
        <v>0.15763854909596658</v>
      </c>
    </row>
    <row r="5" spans="1:15" ht="15.75" customHeight="1" x14ac:dyDescent="0.25">
      <c r="A5" s="5"/>
      <c r="B5" s="11" t="s">
        <v>119</v>
      </c>
      <c r="C5" s="78">
        <v>4.9856804233576635E-2</v>
      </c>
      <c r="D5" s="78">
        <v>4.9856804233576635E-2</v>
      </c>
      <c r="E5" s="78">
        <v>6.3999649239130443E-2</v>
      </c>
      <c r="F5" s="78">
        <v>0.15959747160879628</v>
      </c>
      <c r="G5" s="78">
        <v>0.16389937090403339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0.61246667712895375</v>
      </c>
      <c r="D8" s="77">
        <v>0.61246667712895375</v>
      </c>
      <c r="E8" s="77">
        <v>0.57325974900360144</v>
      </c>
      <c r="F8" s="77">
        <v>0.56642051132919258</v>
      </c>
      <c r="G8" s="77">
        <v>0.62419250424344563</v>
      </c>
    </row>
    <row r="9" spans="1:15" ht="15.75" customHeight="1" x14ac:dyDescent="0.25">
      <c r="B9" s="7" t="s">
        <v>121</v>
      </c>
      <c r="C9" s="77">
        <v>0.19693462287104621</v>
      </c>
      <c r="D9" s="77">
        <v>0.19693462287104621</v>
      </c>
      <c r="E9" s="77">
        <v>0.23201069099639859</v>
      </c>
      <c r="F9" s="77">
        <v>0.26715994867080745</v>
      </c>
      <c r="G9" s="77">
        <v>0.24791319242322099</v>
      </c>
    </row>
    <row r="10" spans="1:15" ht="15.75" customHeight="1" x14ac:dyDescent="0.25">
      <c r="B10" s="7" t="s">
        <v>122</v>
      </c>
      <c r="C10" s="78">
        <v>0.118177016</v>
      </c>
      <c r="D10" s="78">
        <v>0.118177016</v>
      </c>
      <c r="E10" s="78">
        <v>0.14337108400000001</v>
      </c>
      <c r="F10" s="78">
        <v>0.12293028399999997</v>
      </c>
      <c r="G10" s="78">
        <v>0.10378709433333334</v>
      </c>
    </row>
    <row r="11" spans="1:15" ht="15.75" customHeight="1" x14ac:dyDescent="0.25">
      <c r="B11" s="7" t="s">
        <v>123</v>
      </c>
      <c r="C11" s="78">
        <v>7.2421684E-2</v>
      </c>
      <c r="D11" s="78">
        <v>7.2421684E-2</v>
      </c>
      <c r="E11" s="78">
        <v>5.1358476E-2</v>
      </c>
      <c r="F11" s="78">
        <v>4.3489256000000004E-2</v>
      </c>
      <c r="G11" s="78">
        <v>2.4107208999999998E-2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0.37225000213100001</v>
      </c>
      <c r="M14" s="80">
        <v>0.24747652492900002</v>
      </c>
      <c r="N14" s="80">
        <v>0.26998642150649999</v>
      </c>
      <c r="O14" s="80">
        <v>0.26845486045200001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0.17672349988841371</v>
      </c>
      <c r="M15" s="77">
        <f t="shared" si="0"/>
        <v>0.11748802518551556</v>
      </c>
      <c r="N15" s="77">
        <f t="shared" si="0"/>
        <v>0.12817446623999296</v>
      </c>
      <c r="O15" s="77">
        <f t="shared" si="0"/>
        <v>0.12744736663409753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0.20199999999999999</v>
      </c>
      <c r="D2" s="78">
        <v>0.20199999999999999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0.18600000000000003</v>
      </c>
      <c r="D4" s="78">
        <v>0.18600000000000003</v>
      </c>
      <c r="E4" s="78">
        <v>0.38799999999999996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0.30499999999999994</v>
      </c>
      <c r="D5" s="77">
        <f t="shared" ref="D5:G5" si="0">1-SUM(D2:D4)</f>
        <v>0.25900000000000001</v>
      </c>
      <c r="E5" s="77">
        <f t="shared" si="0"/>
        <v>0.6120000000000001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0.28645999999999999</v>
      </c>
      <c r="D2" s="28">
        <v>0.28419</v>
      </c>
      <c r="E2" s="28">
        <v>0.28172000000000003</v>
      </c>
      <c r="F2" s="28">
        <v>0.27926000000000001</v>
      </c>
      <c r="G2" s="28">
        <v>0.27681</v>
      </c>
      <c r="H2" s="28">
        <v>0.27439000000000002</v>
      </c>
      <c r="I2" s="28">
        <v>0.27200000000000002</v>
      </c>
      <c r="J2" s="28">
        <v>0.26963000000000004</v>
      </c>
      <c r="K2" s="28">
        <v>0.26728999999999997</v>
      </c>
      <c r="L2">
        <v>0.26497999999999999</v>
      </c>
      <c r="M2">
        <v>0.26268999999999998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0.27344999999999997</v>
      </c>
      <c r="D4" s="28">
        <v>0.27565000000000001</v>
      </c>
      <c r="E4" s="28">
        <v>0.27764</v>
      </c>
      <c r="F4" s="28">
        <v>0.27964</v>
      </c>
      <c r="G4" s="28">
        <v>0.28164</v>
      </c>
      <c r="H4" s="28">
        <v>0.28364999999999996</v>
      </c>
      <c r="I4" s="28">
        <v>0.28567999999999999</v>
      </c>
      <c r="J4" s="28">
        <v>0.28771999999999998</v>
      </c>
      <c r="K4" s="28">
        <v>0.28977000000000003</v>
      </c>
      <c r="L4">
        <v>0.29183999999999999</v>
      </c>
      <c r="M4">
        <v>0.29393999999999998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0.37225000213100001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>
        <v>35.911000000000001</v>
      </c>
      <c r="G13" s="28">
        <v>34.689</v>
      </c>
      <c r="H13" s="28">
        <v>33.512999999999998</v>
      </c>
      <c r="I13" s="28">
        <v>32.401000000000003</v>
      </c>
      <c r="J13" s="28">
        <v>31.405000000000001</v>
      </c>
      <c r="K13" s="28">
        <v>30.353000000000002</v>
      </c>
      <c r="L13">
        <v>29.428999999999998</v>
      </c>
      <c r="M13">
        <v>28.539000000000001</v>
      </c>
    </row>
    <row r="14" spans="1:13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13.555007547773386</v>
      </c>
      <c r="E14" s="86" t="s">
        <v>201</v>
      </c>
    </row>
    <row r="15" spans="1:5" ht="15.75" customHeight="1" x14ac:dyDescent="0.25">
      <c r="A15" s="11" t="s">
        <v>206</v>
      </c>
      <c r="B15" s="85">
        <v>6.0999999999999999E-2</v>
      </c>
      <c r="C15" s="85">
        <v>0.95</v>
      </c>
      <c r="D15" s="86">
        <v>13.555007547773386</v>
      </c>
      <c r="E15" s="86" t="s">
        <v>201</v>
      </c>
    </row>
    <row r="16" spans="1:5" ht="15.75" customHeight="1" x14ac:dyDescent="0.25">
      <c r="A16" s="53" t="s">
        <v>57</v>
      </c>
      <c r="B16" s="85">
        <v>0.16200000000000001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 x14ac:dyDescent="0.25">
      <c r="A18" s="53" t="s">
        <v>175</v>
      </c>
      <c r="B18" s="85">
        <v>0.11900000000000001</v>
      </c>
      <c r="C18" s="85">
        <v>0.95</v>
      </c>
      <c r="D18" s="86">
        <v>2.6318398731448558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 x14ac:dyDescent="0.25">
      <c r="A23" s="53" t="s">
        <v>34</v>
      </c>
      <c r="B23" s="85">
        <v>0.45700000000000002</v>
      </c>
      <c r="C23" s="85">
        <v>0.95</v>
      </c>
      <c r="D23" s="86">
        <v>4.4706017011529111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 x14ac:dyDescent="0.25">
      <c r="A25" s="53" t="s">
        <v>87</v>
      </c>
      <c r="B25" s="85">
        <v>0.214</v>
      </c>
      <c r="C25" s="85">
        <v>0.95</v>
      </c>
      <c r="D25" s="86">
        <v>19.553642707952676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 x14ac:dyDescent="0.25">
      <c r="A28" s="53" t="s">
        <v>84</v>
      </c>
      <c r="B28" s="85">
        <v>0.22600000000000001</v>
      </c>
      <c r="C28" s="85">
        <v>0.95</v>
      </c>
      <c r="D28" s="86">
        <v>0.64529544095304314</v>
      </c>
      <c r="E28" s="86" t="s">
        <v>201</v>
      </c>
    </row>
    <row r="29" spans="1:5" ht="15.75" customHeight="1" x14ac:dyDescent="0.25">
      <c r="A29" s="53" t="s">
        <v>58</v>
      </c>
      <c r="B29" s="85">
        <v>0.11900000000000001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172.2272276972873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 x14ac:dyDescent="0.25">
      <c r="A32" s="53" t="s">
        <v>28</v>
      </c>
      <c r="B32" s="85">
        <v>0.60599999999999998</v>
      </c>
      <c r="C32" s="85">
        <v>0.95</v>
      </c>
      <c r="D32" s="86">
        <v>0.5823003013277992</v>
      </c>
      <c r="E32" s="86" t="s">
        <v>201</v>
      </c>
    </row>
    <row r="33" spans="1:6" ht="15.75" customHeight="1" x14ac:dyDescent="0.25">
      <c r="A33" s="53" t="s">
        <v>83</v>
      </c>
      <c r="B33" s="85">
        <v>0.377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0.20300000000000001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0.57899999999999996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1.8573799804503228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2020-07-03T01:36:03Z</dcterms:modified>
</cp:coreProperties>
</file>