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1489580-1A22-4826-858A-B1132A5B5711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<sst xmlns="http://schemas.openxmlformats.org/spreadsheetml/2006/main" count="1106" uniqueCount="272">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</sst>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>
        <f>frac_mam_1month * 2.6</f>
        <v>0.40820000000000001</v>
      </c>
      <c r="C3" s="26">
        <f>frac_mam_1_5months * 2.6</f>
        <v>0.40820000000000001</v>
      </c>
      <c r="D3" s="26">
        <f>frac_mam_6_11months * 2.6</f>
        <v>0.40820000000000001</v>
      </c>
      <c r="E3" s="26">
        <f>frac_mam_12_23months * 2.6</f>
        <v>0.40820000000000001</v>
      </c>
      <c r="F3" s="26">
        <f>frac_mam_24_59months * 2.6</f>
        <v>0.40820000000000001</v>
      </c>
    </row>
    <row r="4" spans="1:6" ht="15.75" customHeight="1" x14ac:dyDescent="0.25">
      <c r="A4" s="3" t="s">
        <v>66</v>
      </c>
      <c r="B4" s="26">
        <f>frac_sam_1month * 2.6</f>
        <v>0.11699999999999999</v>
      </c>
      <c r="C4" s="26">
        <f>frac_sam_1_5months * 2.6</f>
        <v>0.11699999999999999</v>
      </c>
      <c r="D4" s="26">
        <f>frac_sam_6_11months * 2.6</f>
        <v>0.10920000000000001</v>
      </c>
      <c r="E4" s="26">
        <f>frac_sam_12_23months * 2.6</f>
        <v>8.0600000000000005E-2</v>
      </c>
      <c r="F4" s="26">
        <f>frac_sam_24_59months * 2.6</f>
        <v>4.6800000000000008E-2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0.10231392305605769</v>
      </c>
      <c r="D7" s="93">
        <f>diarrhoea_1_5mo/26</f>
        <v>8.7559277347307701E-2</v>
      </c>
      <c r="E7" s="93">
        <f>diarrhoea_6_11mo/26</f>
        <v>8.7559277347307701E-2</v>
      </c>
      <c r="F7" s="93">
        <f>diarrhoea_12_23mo/26</f>
        <v>7.0501892825384604E-2</v>
      </c>
      <c r="G7" s="93">
        <f>diarrhoea_24_59mo/26</f>
        <v>7.0501892825384604E-2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13330.856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>
        <f t="shared" ref="H2:H40" si="1">(B2 + stillbirth*B2/(1000-stillbirth))/(1-abortion)</f>
        <v>15749.638183272429</v>
      </c>
      <c r="I2" s="22">
        <f>G2-H2</f>
        <v>305250.36181672756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13354.605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>
        <f t="shared" si="1"/>
        <v>15777.696258253851</v>
      </c>
      <c r="I3" s="22">
        <f t="shared" ref="I3:I15" si="3">G3-H3</f>
        <v>304222.30374174617</v>
      </c>
    </row>
    <row r="4" spans="1:9" ht="15.75" customHeight="1" x14ac:dyDescent="0.25">
      <c r="A4" s="92">
        <f t="shared" si="2"/>
        <v>2022</v>
      </c>
      <c r="B4" s="74">
        <v>13378.362800000001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>
        <f t="shared" si="1"/>
        <v>15805.764729928182</v>
      </c>
      <c r="I4" s="22">
        <f t="shared" si="3"/>
        <v>305194.23527007183</v>
      </c>
    </row>
    <row r="5" spans="1:9" ht="15.75" customHeight="1" x14ac:dyDescent="0.25">
      <c r="A5" s="92">
        <f t="shared" si="2"/>
        <v>2023</v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>
        <f t="shared" si="2"/>
        <v>2024</v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>
        <f t="shared" si="2"/>
        <v>2025</v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>
        <f t="shared" si="2"/>
        <v>2026</v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>
        <f t="shared" si="2"/>
        <v>2027</v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>
        <f t="shared" si="2"/>
        <v>2028</v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>
        <f t="shared" si="2"/>
        <v>2029</v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>
        <f t="shared" si="2"/>
        <v>2030</v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>
        <v>0.6398041615667075</v>
      </c>
      <c r="E2" s="77">
        <v>0.56094635488308109</v>
      </c>
      <c r="F2" s="77">
        <v>0.44119148936170216</v>
      </c>
      <c r="G2" s="77">
        <v>0.40009580838323361</v>
      </c>
    </row>
    <row r="3" spans="1:15" ht="15.75" customHeight="1" x14ac:dyDescent="0.25">
      <c r="A3" s="5"/>
      <c r="B3" s="11" t="s">
        <v>118</v>
      </c>
      <c r="C3" s="77">
        <v>0.22419583843329255</v>
      </c>
      <c r="D3" s="77">
        <v>0.22419583843329255</v>
      </c>
      <c r="E3" s="77">
        <v>0.30305364511691879</v>
      </c>
      <c r="F3" s="77">
        <v>0.42280851063829789</v>
      </c>
      <c r="G3" s="77">
        <v>0.46390419161676649</v>
      </c>
    </row>
    <row r="4" spans="1:15" ht="15.75" customHeight="1" x14ac:dyDescent="0.25">
      <c r="A4" s="5"/>
      <c r="B4" s="11" t="s">
        <v>116</v>
      </c>
      <c r="C4" s="78">
        <v>8.3521739130434786E-2</v>
      </c>
      <c r="D4" s="78">
        <v>8.3521739130434786E-2</v>
      </c>
      <c r="E4" s="78">
        <v>8.1699633699633692E-2</v>
      </c>
      <c r="F4" s="78">
        <v>7.2645962732919261E-2</v>
      </c>
      <c r="G4" s="78">
        <v>7.2352E-2</v>
      </c>
    </row>
    <row r="5" spans="1:15" ht="15.75" customHeight="1" x14ac:dyDescent="0.25">
      <c r="A5" s="5"/>
      <c r="B5" s="11" t="s">
        <v>119</v>
      </c>
      <c r="C5" s="78">
        <v>5.2478260869565217E-2</v>
      </c>
      <c r="D5" s="78">
        <v>5.2478260869565217E-2</v>
      </c>
      <c r="E5" s="78">
        <v>5.4300366300366304E-2</v>
      </c>
      <c r="F5" s="78">
        <v>6.3354037267080748E-2</v>
      </c>
      <c r="G5" s="78">
        <v>6.3647999999999996E-2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0.67928187919463079</v>
      </c>
      <c r="D8" s="77">
        <v>0.67928187919463079</v>
      </c>
      <c r="E8" s="77">
        <v>0.63318006795016968</v>
      </c>
      <c r="F8" s="77">
        <v>0.65963796909492267</v>
      </c>
      <c r="G8" s="77">
        <v>0.70949999999999991</v>
      </c>
    </row>
    <row r="9" spans="1:15" ht="15.75" customHeight="1" x14ac:dyDescent="0.25">
      <c r="B9" s="7" t="s">
        <v>121</v>
      </c>
      <c r="C9" s="77">
        <v>0.11871812080536913</v>
      </c>
      <c r="D9" s="77">
        <v>0.11871812080536913</v>
      </c>
      <c r="E9" s="77">
        <v>0.16781993204983012</v>
      </c>
      <c r="F9" s="77">
        <v>0.15236203090507724</v>
      </c>
      <c r="G9" s="77">
        <v>0.11549999999999999</v>
      </c>
    </row>
    <row r="10" spans="1:15" ht="15.75" customHeight="1" x14ac:dyDescent="0.25">
      <c r="B10" s="7" t="s">
        <v>122</v>
      </c>
      <c r="C10" s="78">
        <v>0.157</v>
      </c>
      <c r="D10" s="78">
        <v>0.157</v>
      </c>
      <c r="E10" s="78">
        <v>0.157</v>
      </c>
      <c r="F10" s="78">
        <v>0.157</v>
      </c>
      <c r="G10" s="78">
        <v>0.157</v>
      </c>
    </row>
    <row r="11" spans="1:15" ht="15.75" customHeight="1" x14ac:dyDescent="0.25">
      <c r="B11" s="7" t="s">
        <v>123</v>
      </c>
      <c r="C11" s="78">
        <v>4.4999999999999998E-2</v>
      </c>
      <c r="D11" s="78">
        <v>4.4999999999999998E-2</v>
      </c>
      <c r="E11" s="78">
        <v>4.2000000000000003E-2</v>
      </c>
      <c r="F11" s="78">
        <v>3.1E-2</v>
      </c>
      <c r="G11" s="78">
        <v>1.8000000000000002E-2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>
        <v>0.29299999999999998</v>
      </c>
      <c r="I14" s="80">
        <v>0.29299999999999998</v>
      </c>
      <c r="J14" s="80">
        <v>0.29299999999999998</v>
      </c>
      <c r="K14" s="80">
        <v>0.29299999999999998</v>
      </c>
      <c r="L14" s="80">
        <v>0.37950508955700002</v>
      </c>
      <c r="M14" s="80">
        <v>0.31277722146099995</v>
      </c>
      <c r="N14" s="80">
        <v>0.33524346542750005</v>
      </c>
      <c r="O14" s="80">
        <v>0.32438489127050008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>
        <f t="shared" si="0"/>
        <v>0.16138020831271557</v>
      </c>
      <c r="I15" s="77">
        <f t="shared" si="0"/>
        <v>0.16138020831271557</v>
      </c>
      <c r="J15" s="77">
        <f t="shared" si="0"/>
        <v>0.16138020831271557</v>
      </c>
      <c r="K15" s="77">
        <f t="shared" si="0"/>
        <v>0.16138020831271557</v>
      </c>
      <c r="L15" s="77">
        <f t="shared" si="0"/>
        <v>0.20902597409025409</v>
      </c>
      <c r="M15" s="77">
        <f t="shared" si="0"/>
        <v>0.17227321895852746</v>
      </c>
      <c r="N15" s="77">
        <f t="shared" si="0"/>
        <v>0.1846473047309441</v>
      </c>
      <c r="O15" s="77">
        <f t="shared" si="0"/>
        <v>0.17866655742911569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0.69900000000000007</v>
      </c>
      <c r="D2" s="78">
        <v>0.47799999999999998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0.16699999999999998</v>
      </c>
      <c r="D3" s="78">
        <v>0.18600000000000003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0.11599999999999999</v>
      </c>
      <c r="D4" s="78">
        <v>0.318</v>
      </c>
      <c r="E4" s="78">
        <v>0.95900000000000007</v>
      </c>
      <c r="F4" s="78">
        <v>0.79</v>
      </c>
      <c r="G4" s="78">
        <v>0</v>
      </c>
    </row>
    <row r="5" spans="1:7" x14ac:dyDescent="0.25">
      <c r="B5" s="43" t="s">
        <v>169</v>
      </c>
      <c r="C5" s="77">
        <f>1-SUM(C2:C4)</f>
        <v>1.7999999999999905E-2</v>
      </c>
      <c r="D5" s="77">
        <f t="shared" ref="D5:G5" si="0">1-SUM(D2:D4)</f>
        <v>1.8000000000000016E-2</v>
      </c>
      <c r="E5" s="77">
        <f t="shared" si="0"/>
        <v>4.0999999999999925E-2</v>
      </c>
      <c r="F5" s="77">
        <f t="shared" si="0"/>
        <v>0.20999999999999996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0.13922999999999999</v>
      </c>
      <c r="D2" s="28">
        <v>0.1381</v>
      </c>
      <c r="E2" s="28">
        <v>0.13708000000000001</v>
      </c>
      <c r="F2" s="28">
        <v>0.13611999999999999</v>
      </c>
      <c r="G2" s="28">
        <v>0.13521</v>
      </c>
      <c r="H2" s="28">
        <v>0.13431999999999999</v>
      </c>
      <c r="I2" s="28">
        <v>0.13347000000000001</v>
      </c>
      <c r="J2" s="28">
        <v>0.13266</v>
      </c>
      <c r="K2" s="28">
        <v>0.13189000000000001</v>
      </c>
      <c r="L2">
        <v>0.13113</v>
      </c>
      <c r="M2">
        <v>0.13039000000000001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0.10754</v>
      </c>
      <c r="D4" s="28">
        <v>0.10664999999999999</v>
      </c>
      <c r="E4" s="28">
        <v>0.10574</v>
      </c>
      <c r="F4" s="28">
        <v>0.10485</v>
      </c>
      <c r="G4" s="28">
        <v>0.10396000000000001</v>
      </c>
      <c r="H4" s="28">
        <v>0.10308999999999999</v>
      </c>
      <c r="I4" s="28">
        <v>0.10223</v>
      </c>
      <c r="J4" s="28">
        <v>0.10138999999999999</v>
      </c>
      <c r="K4" s="28">
        <v>0.10057000000000001</v>
      </c>
      <c r="L4">
        <v>9.9769999999999998E-2</v>
      </c>
      <c r="M4">
        <v>9.8989999999999995E-2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0.29299999999999998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0.37950508955700002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0.47799999999999998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>
        <v>12.269</v>
      </c>
      <c r="G13" s="28">
        <v>12.066000000000001</v>
      </c>
      <c r="H13" s="28">
        <v>11.872</v>
      </c>
      <c r="I13" s="28">
        <v>11.685</v>
      </c>
      <c r="J13" s="28">
        <v>11.506</v>
      </c>
      <c r="K13" s="28">
        <v>11.329000000000001</v>
      </c>
      <c r="L13">
        <v>11.167</v>
      </c>
      <c r="M13">
        <v>11.007999999999999</v>
      </c>
    </row>
    <row r="14" spans="1:13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93.027728303273577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40.664575323137043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2.2640410376189362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13.796874766932952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22.037631612682787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39.551659581876919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4.7697722391868345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19.35650470722841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12.637080179002892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1.3675023101526445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193.52643272006364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202.71135856424601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202.71135856424601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3.3092492193748324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0.93099999999999994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0.99900000000000011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2.4912659533834161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3.3303714254892718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2020-07-03T01:36:05Z</dcterms:modified>
</cp:coreProperties>
</file>