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37D1C5C-D2F5-483E-A221-65263DBF3D50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<sst xmlns="http://schemas.openxmlformats.org/spreadsheetml/2006/main" count="1106" uniqueCount="272">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</sst>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8.9468490800000022E-2</v>
      </c>
      <c r="C3" s="26">
        <f>frac_mam_1_5months * 2.6</f>
        <v>8.9468490800000022E-2</v>
      </c>
      <c r="D3" s="26">
        <f>frac_mam_6_11months * 2.6</f>
        <v>6.4200172400000005E-2</v>
      </c>
      <c r="E3" s="26">
        <f>frac_mam_12_23months * 2.6</f>
        <v>1.8874441299999999E-2</v>
      </c>
      <c r="F3" s="26">
        <f>frac_mam_24_59months * 2.6</f>
        <v>4.0484327953333329E-2</v>
      </c>
    </row>
    <row r="4" spans="1:6" ht="15.75" customHeight="1" x14ac:dyDescent="0.25">
      <c r="A4" s="3" t="s">
        <v>66</v>
      </c>
      <c r="B4" s="26">
        <f>frac_sam_1month * 2.6</f>
        <v>0.16099442840000003</v>
      </c>
      <c r="C4" s="26">
        <f>frac_sam_1_5months * 2.6</f>
        <v>0.16099442840000003</v>
      </c>
      <c r="D4" s="26">
        <f>frac_sam_6_11months * 2.6</f>
        <v>7.1740193199999996E-2</v>
      </c>
      <c r="E4" s="26">
        <f>frac_sam_12_23months * 2.6</f>
        <v>0</v>
      </c>
      <c r="F4" s="26">
        <f>frac_sam_24_59months * 2.6</f>
        <v>1.7306518406666666E-2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4.5005372817980768E-2</v>
      </c>
      <c r="D7" s="93">
        <f>diarrhoea_1_5mo/26</f>
        <v>4.4702506307692305E-2</v>
      </c>
      <c r="E7" s="93">
        <f>diarrhoea_6_11mo/26</f>
        <v>4.4702506307692305E-2</v>
      </c>
      <c r="F7" s="93">
        <f>diarrhoea_12_23mo/26</f>
        <v>3.4259279465230767E-2</v>
      </c>
      <c r="G7" s="93">
        <f>diarrhoea_24_59mo/26</f>
        <v>3.4259279465230767E-2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6754.2979999999998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7793.9573532177792</v>
      </c>
      <c r="I2" s="22">
        <f>G2-H2</f>
        <v>136206.04264678221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6695.9544000000005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7726.6331797458379</v>
      </c>
      <c r="I3" s="22">
        <f t="shared" ref="I3:I15" si="3">G3-H3</f>
        <v>134273.36682025416</v>
      </c>
    </row>
    <row r="4" spans="1:9" ht="15.75" customHeight="1" x14ac:dyDescent="0.25">
      <c r="A4" s="92">
        <f t="shared" si="2"/>
        <v>2022</v>
      </c>
      <c r="B4" s="74">
        <v>6637.6107999999995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7659.3090062738929</v>
      </c>
      <c r="I4" s="22">
        <f t="shared" si="3"/>
        <v>135340.69099372611</v>
      </c>
    </row>
    <row r="5" spans="1:9" ht="15.75" customHeight="1" x14ac:dyDescent="0.25">
      <c r="A5" s="92">
        <f t="shared" si="2"/>
        <v>2023</v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>
        <f t="shared" si="2"/>
        <v>2024</v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>
        <f t="shared" si="2"/>
        <v>2025</v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>
        <f t="shared" si="2"/>
        <v>2026</v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>
        <f t="shared" si="2"/>
        <v>2027</v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>
        <f t="shared" si="2"/>
        <v>2028</v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>
        <f t="shared" si="2"/>
        <v>2029</v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>
        <f t="shared" si="2"/>
        <v>2030</v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0.74788151038232042</v>
      </c>
      <c r="E2" s="77">
        <v>0.89727040265236047</v>
      </c>
      <c r="F2" s="77">
        <v>0.76452074557077632</v>
      </c>
      <c r="G2" s="77">
        <v>0.80514536779436519</v>
      </c>
    </row>
    <row r="3" spans="1:15" ht="15.75" customHeight="1" x14ac:dyDescent="0.25">
      <c r="A3" s="5"/>
      <c r="B3" s="11" t="s">
        <v>118</v>
      </c>
      <c r="C3" s="77">
        <v>0.15216206261767956</v>
      </c>
      <c r="D3" s="77">
        <v>0.15216206261767956</v>
      </c>
      <c r="E3" s="77">
        <v>3.9186501347639485E-2</v>
      </c>
      <c r="F3" s="77">
        <v>0.10978757442922377</v>
      </c>
      <c r="G3" s="77">
        <v>0.10488866453896817</v>
      </c>
    </row>
    <row r="4" spans="1:15" ht="15.75" customHeight="1" x14ac:dyDescent="0.25">
      <c r="A4" s="5"/>
      <c r="B4" s="11" t="s">
        <v>116</v>
      </c>
      <c r="C4" s="78">
        <v>2.0824255625E-2</v>
      </c>
      <c r="D4" s="78">
        <v>2.0824255625E-2</v>
      </c>
      <c r="E4" s="78">
        <v>0</v>
      </c>
      <c r="F4" s="78">
        <v>5.6763984516129018E-2</v>
      </c>
      <c r="G4" s="78">
        <v>3.9871281125000005E-2</v>
      </c>
    </row>
    <row r="5" spans="1:15" ht="15.75" customHeight="1" x14ac:dyDescent="0.25">
      <c r="A5" s="5"/>
      <c r="B5" s="11" t="s">
        <v>119</v>
      </c>
      <c r="C5" s="78">
        <v>7.9132171374999991E-2</v>
      </c>
      <c r="D5" s="78">
        <v>7.9132171374999991E-2</v>
      </c>
      <c r="E5" s="78">
        <v>6.3543095999999993E-2</v>
      </c>
      <c r="F5" s="78">
        <v>6.8927695483870968E-2</v>
      </c>
      <c r="G5" s="78">
        <v>5.0094686541666669E-2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0.7304982282731276</v>
      </c>
      <c r="D8" s="77">
        <v>0.7304982282731276</v>
      </c>
      <c r="E8" s="77">
        <v>0.90532542477955269</v>
      </c>
      <c r="F8" s="77">
        <v>0.96471969548185488</v>
      </c>
      <c r="G8" s="77">
        <v>0.93087956842469388</v>
      </c>
    </row>
    <row r="9" spans="1:15" ht="15.75" customHeight="1" x14ac:dyDescent="0.25">
      <c r="B9" s="7" t="s">
        <v>121</v>
      </c>
      <c r="C9" s="77">
        <v>0.1731698797268722</v>
      </c>
      <c r="D9" s="77">
        <v>0.1731698797268722</v>
      </c>
      <c r="E9" s="77">
        <v>4.2389819220447281E-2</v>
      </c>
      <c r="F9" s="77">
        <v>2.8020904018145155E-2</v>
      </c>
      <c r="G9" s="77">
        <v>4.6893182975306119E-2</v>
      </c>
    </row>
    <row r="10" spans="1:15" ht="15.75" customHeight="1" x14ac:dyDescent="0.25">
      <c r="B10" s="7" t="s">
        <v>122</v>
      </c>
      <c r="C10" s="78">
        <v>3.4410958000000005E-2</v>
      </c>
      <c r="D10" s="78">
        <v>3.4410958000000005E-2</v>
      </c>
      <c r="E10" s="78">
        <v>2.4692374000000003E-2</v>
      </c>
      <c r="F10" s="78">
        <v>7.2594004999999998E-3</v>
      </c>
      <c r="G10" s="78">
        <v>1.5570895366666665E-2</v>
      </c>
    </row>
    <row r="11" spans="1:15" ht="15.75" customHeight="1" x14ac:dyDescent="0.25">
      <c r="B11" s="7" t="s">
        <v>123</v>
      </c>
      <c r="C11" s="78">
        <v>6.1920934000000004E-2</v>
      </c>
      <c r="D11" s="78">
        <v>6.1920934000000004E-2</v>
      </c>
      <c r="E11" s="78">
        <v>2.7592381999999999E-2</v>
      </c>
      <c r="F11" s="78">
        <v>0</v>
      </c>
      <c r="G11" s="78">
        <v>6.656353233333333E-3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0.10445937697</v>
      </c>
      <c r="M14" s="80">
        <v>0.1242685294965</v>
      </c>
      <c r="N14" s="80">
        <v>0.14773287396699999</v>
      </c>
      <c r="O14" s="80">
        <v>0.13202566515199998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5.9909129900420549E-2</v>
      </c>
      <c r="M15" s="77">
        <f t="shared" si="0"/>
        <v>7.1269996931708296E-2</v>
      </c>
      <c r="N15" s="77">
        <f t="shared" si="0"/>
        <v>8.4727175230934745E-2</v>
      </c>
      <c r="O15" s="77">
        <f t="shared" si="0"/>
        <v>7.5718838779329098E-2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0.13500000000000001</v>
      </c>
      <c r="D2" s="78">
        <v>0.13500000000000001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0.19899999999999998</v>
      </c>
      <c r="D3" s="78">
        <v>0.19899999999999998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0.32799999999999996</v>
      </c>
      <c r="D4" s="78">
        <v>0.32799999999999996</v>
      </c>
      <c r="E4" s="78">
        <v>0.44900000000000001</v>
      </c>
      <c r="F4" s="78">
        <v>0.14599999999999999</v>
      </c>
      <c r="G4" s="78">
        <v>0</v>
      </c>
    </row>
    <row r="5" spans="1:7" x14ac:dyDescent="0.25">
      <c r="B5" s="43" t="s">
        <v>169</v>
      </c>
      <c r="C5" s="77">
        <f>1-SUM(C2:C4)</f>
        <v>0.33800000000000008</v>
      </c>
      <c r="D5" s="77">
        <f t="shared" ref="D5:G5" si="0">1-SUM(D2:D4)</f>
        <v>0.33800000000000008</v>
      </c>
      <c r="E5" s="77">
        <f t="shared" si="0"/>
        <v>0.55099999999999993</v>
      </c>
      <c r="F5" s="77">
        <f t="shared" si="0"/>
        <v>0.85399999999999998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9.5879999999999993E-2</v>
      </c>
      <c r="D2" s="28">
        <v>9.5649999999999999E-2</v>
      </c>
      <c r="E2" s="28">
        <v>9.5429999999999987E-2</v>
      </c>
      <c r="F2" s="28">
        <v>9.5229999999999995E-2</v>
      </c>
      <c r="G2" s="28">
        <v>9.5060000000000006E-2</v>
      </c>
      <c r="H2" s="28">
        <v>9.4920000000000004E-2</v>
      </c>
      <c r="I2" s="28">
        <v>9.4810000000000005E-2</v>
      </c>
      <c r="J2" s="28">
        <v>9.4730000000000009E-2</v>
      </c>
      <c r="K2" s="28">
        <v>9.4670000000000004E-2</v>
      </c>
      <c r="L2">
        <v>9.4629999999999992E-2</v>
      </c>
      <c r="M2">
        <v>9.4619999999999996E-2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2.367E-2</v>
      </c>
      <c r="D4" s="28">
        <v>2.3239999999999997E-2</v>
      </c>
      <c r="E4" s="28">
        <v>2.2850000000000002E-2</v>
      </c>
      <c r="F4" s="28">
        <v>2.2480000000000003E-2</v>
      </c>
      <c r="G4" s="28">
        <v>2.2109999999999998E-2</v>
      </c>
      <c r="H4" s="28">
        <v>2.1749999999999999E-2</v>
      </c>
      <c r="I4" s="28">
        <v>2.1400000000000002E-2</v>
      </c>
      <c r="J4" s="28">
        <v>2.1049999999999999E-2</v>
      </c>
      <c r="K4" s="28">
        <v>2.0720000000000002E-2</v>
      </c>
      <c r="L4">
        <v>2.0390000000000002E-2</v>
      </c>
      <c r="M4">
        <v>2.0080000000000001E-2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0.10445937697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0.13500000000000001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0.14599999999999999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>
        <v>3.3679999999999999</v>
      </c>
      <c r="G13" s="28">
        <v>3.22</v>
      </c>
      <c r="H13" s="28">
        <v>3.1269999999999998</v>
      </c>
      <c r="I13" s="28">
        <v>3.0390000000000001</v>
      </c>
      <c r="J13" s="28">
        <v>2.9540000000000002</v>
      </c>
      <c r="K13" s="28">
        <v>2.8740000000000001</v>
      </c>
      <c r="L13">
        <v>2.8090000000000002</v>
      </c>
      <c r="M13">
        <v>2.7410000000000001</v>
      </c>
    </row>
    <row r="14" spans="1:13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 x14ac:dyDescent="0.25">
      <c r="A18" s="53" t="s">
        <v>175</v>
      </c>
      <c r="B18" s="85">
        <v>0.81299999999999994</v>
      </c>
      <c r="C18" s="85">
        <v>0.95</v>
      </c>
      <c r="D18" s="86">
        <v>16.117383263005333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 x14ac:dyDescent="0.25">
      <c r="A25" s="53" t="s">
        <v>87</v>
      </c>
      <c r="B25" s="85">
        <v>0.65900000000000003</v>
      </c>
      <c r="C25" s="85">
        <v>0.95</v>
      </c>
      <c r="D25" s="86">
        <v>18.747721593540021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155.64650540851463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0.84200000000000008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2020-07-03T01:36:11Z</dcterms:modified>
</cp:coreProperties>
</file>