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B405DF3-2B4C-4672-8819-B057C0B23A8F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<sst xmlns="http://schemas.openxmlformats.org/spreadsheetml/2006/main" count="1106" uniqueCount="272">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</sst>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3.32E-2</v>
      </c>
      <c r="D45" s="17"/>
    </row>
    <row r="46" spans="1:5" ht="15.75" customHeight="1" x14ac:dyDescent="0.25">
      <c r="B46" s="16" t="s">
        <v>11</v>
      </c>
      <c r="C46" s="67">
        <v>0.11560000000000001</v>
      </c>
      <c r="D46" s="17"/>
    </row>
    <row r="47" spans="1:5" ht="15.75" customHeight="1" x14ac:dyDescent="0.25">
      <c r="B47" s="16" t="s">
        <v>12</v>
      </c>
      <c r="C47" s="67">
        <v>0.3024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0.12219999480000003</v>
      </c>
      <c r="C3" s="26">
        <f>frac_mam_1_5months * 2.6</f>
        <v>0.12219999480000003</v>
      </c>
      <c r="D3" s="26">
        <f>frac_mam_6_11months * 2.6</f>
        <v>0.12219999480000003</v>
      </c>
      <c r="E3" s="26">
        <f>frac_mam_12_23months * 2.6</f>
        <v>0.12219999480000003</v>
      </c>
      <c r="F3" s="26">
        <f>frac_mam_24_59months * 2.6</f>
        <v>0.12219999480000003</v>
      </c>
    </row>
    <row r="4" spans="1:6" ht="15.75" customHeight="1" x14ac:dyDescent="0.25">
      <c r="A4" s="3" t="s">
        <v>66</v>
      </c>
      <c r="B4" s="26">
        <f>frac_sam_1month * 2.6</f>
        <v>6.2400002600000011E-2</v>
      </c>
      <c r="C4" s="26">
        <f>frac_sam_1_5months * 2.6</f>
        <v>6.2400002600000011E-2</v>
      </c>
      <c r="D4" s="26">
        <f>frac_sam_6_11months * 2.6</f>
        <v>6.2400002600000011E-2</v>
      </c>
      <c r="E4" s="26">
        <f>frac_sam_12_23months * 2.6</f>
        <v>6.2400002600000011E-2</v>
      </c>
      <c r="F4" s="26">
        <f>frac_sam_24_59months * 2.6</f>
        <v>6.2400002600000011E-2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4.7817395054230667E-2</v>
      </c>
      <c r="D7" s="93">
        <f>diarrhoea_1_5mo/26</f>
        <v>6.6947656721923071E-2</v>
      </c>
      <c r="E7" s="93">
        <f>diarrhoea_6_11mo/26</f>
        <v>6.6947656721923071E-2</v>
      </c>
      <c r="F7" s="93">
        <f>diarrhoea_12_23mo/26</f>
        <v>4.8861805568461154E-2</v>
      </c>
      <c r="G7" s="93">
        <f>diarrhoea_24_59mo/26</f>
        <v>4.8861805568461154E-2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2440233.5320000001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2835776.0880958778</v>
      </c>
      <c r="I2" s="22">
        <f>G2-H2</f>
        <v>14472223.911904123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2447463.9276000001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2844178.473638522</v>
      </c>
      <c r="I3" s="22">
        <f t="shared" ref="I3:I15" si="3">G3-H3</f>
        <v>14533821.526361478</v>
      </c>
    </row>
    <row r="4" spans="1:9" ht="15.75" customHeight="1" x14ac:dyDescent="0.25">
      <c r="A4" s="92">
        <f t="shared" si="2"/>
        <v>2022</v>
      </c>
      <c r="B4" s="74">
        <v>2453857.2288000002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2851608.0783993807</v>
      </c>
      <c r="I4" s="22">
        <f t="shared" si="3"/>
        <v>14581391.921600619</v>
      </c>
    </row>
    <row r="5" spans="1:9" ht="15.75" customHeight="1" x14ac:dyDescent="0.25">
      <c r="A5" s="92">
        <f t="shared" si="2"/>
        <v>2023</v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>
        <f t="shared" si="2"/>
        <v>2024</v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>
        <f t="shared" si="2"/>
        <v>2025</v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>
        <f t="shared" si="2"/>
        <v>2026</v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>
        <f t="shared" si="2"/>
        <v>2027</v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>
        <f t="shared" si="2"/>
        <v>2028</v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>
        <f t="shared" si="2"/>
        <v>2029</v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>
        <f t="shared" si="2"/>
        <v>2030</v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0.49949998500000004</v>
      </c>
      <c r="E2" s="77">
        <v>0.49969426737456252</v>
      </c>
      <c r="F2" s="77">
        <v>0.38596679338865836</v>
      </c>
      <c r="G2" s="77">
        <v>0.38623468227891156</v>
      </c>
    </row>
    <row r="3" spans="1:15" ht="15.75" customHeight="1" x14ac:dyDescent="0.25">
      <c r="A3" s="5"/>
      <c r="B3" s="11" t="s">
        <v>118</v>
      </c>
      <c r="C3" s="77">
        <v>0.16649999500000004</v>
      </c>
      <c r="D3" s="77">
        <v>0.16649999500000004</v>
      </c>
      <c r="E3" s="77">
        <v>0.16630571262543759</v>
      </c>
      <c r="F3" s="77">
        <v>0.28003318661134163</v>
      </c>
      <c r="G3" s="77">
        <v>0.27976529772108844</v>
      </c>
    </row>
    <row r="4" spans="1:15" ht="15.75" customHeight="1" x14ac:dyDescent="0.25">
      <c r="A4" s="5"/>
      <c r="B4" s="11" t="s">
        <v>116</v>
      </c>
      <c r="C4" s="78">
        <v>0.23322415189655171</v>
      </c>
      <c r="D4" s="78">
        <v>0.23322415189655171</v>
      </c>
      <c r="E4" s="78">
        <v>0.26108452267605631</v>
      </c>
      <c r="F4" s="78">
        <v>0.22668593415162455</v>
      </c>
      <c r="G4" s="78">
        <v>0.22374758621359223</v>
      </c>
    </row>
    <row r="5" spans="1:15" ht="15.75" customHeight="1" x14ac:dyDescent="0.25">
      <c r="A5" s="5"/>
      <c r="B5" s="11" t="s">
        <v>119</v>
      </c>
      <c r="C5" s="78">
        <v>0.10077586810344827</v>
      </c>
      <c r="D5" s="78">
        <v>0.10077586810344827</v>
      </c>
      <c r="E5" s="78">
        <v>7.2915497323943659E-2</v>
      </c>
      <c r="F5" s="78">
        <v>0.10731408584837546</v>
      </c>
      <c r="G5" s="78">
        <v>0.11025243378640776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0.77064772810227278</v>
      </c>
      <c r="D8" s="77">
        <v>0.77064772810227278</v>
      </c>
      <c r="E8" s="77">
        <v>0.77136425422398192</v>
      </c>
      <c r="F8" s="77">
        <v>0.77109050855629135</v>
      </c>
      <c r="G8" s="77">
        <v>0.77060355731485353</v>
      </c>
    </row>
    <row r="9" spans="1:15" ht="15.75" customHeight="1" x14ac:dyDescent="0.25">
      <c r="B9" s="7" t="s">
        <v>121</v>
      </c>
      <c r="C9" s="77">
        <v>0.15835227289772727</v>
      </c>
      <c r="D9" s="77">
        <v>0.15835227289772727</v>
      </c>
      <c r="E9" s="77">
        <v>0.15763574677601808</v>
      </c>
      <c r="F9" s="77">
        <v>0.15790949244370861</v>
      </c>
      <c r="G9" s="77">
        <v>0.15839644368514647</v>
      </c>
    </row>
    <row r="10" spans="1:15" ht="15.75" customHeight="1" x14ac:dyDescent="0.25">
      <c r="B10" s="7" t="s">
        <v>122</v>
      </c>
      <c r="C10" s="78">
        <v>4.6999998000000008E-2</v>
      </c>
      <c r="D10" s="78">
        <v>4.6999998000000008E-2</v>
      </c>
      <c r="E10" s="78">
        <v>4.6999998000000008E-2</v>
      </c>
      <c r="F10" s="78">
        <v>4.6999998000000008E-2</v>
      </c>
      <c r="G10" s="78">
        <v>4.6999998000000008E-2</v>
      </c>
    </row>
    <row r="11" spans="1:15" ht="15.75" customHeight="1" x14ac:dyDescent="0.25">
      <c r="B11" s="7" t="s">
        <v>123</v>
      </c>
      <c r="C11" s="78">
        <v>2.4000001000000003E-2</v>
      </c>
      <c r="D11" s="78">
        <v>2.4000001000000003E-2</v>
      </c>
      <c r="E11" s="78">
        <v>2.4000001000000003E-2</v>
      </c>
      <c r="F11" s="78">
        <v>2.4000001000000003E-2</v>
      </c>
      <c r="G11" s="78">
        <v>2.4000001000000003E-2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0.755</v>
      </c>
      <c r="I14" s="80">
        <v>0.30299999999999999</v>
      </c>
      <c r="J14" s="80">
        <v>0.30299999999999999</v>
      </c>
      <c r="K14" s="80">
        <v>0.30299999999999999</v>
      </c>
      <c r="L14" s="80">
        <v>0.212984412603</v>
      </c>
      <c r="M14" s="80">
        <v>0.12352216358949999</v>
      </c>
      <c r="N14" s="80">
        <v>0.14524636011100001</v>
      </c>
      <c r="O14" s="80">
        <v>0.15834649267299999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0.38748966947345803</v>
      </c>
      <c r="I15" s="77">
        <f t="shared" si="0"/>
        <v>0.15550909913967917</v>
      </c>
      <c r="J15" s="77">
        <f t="shared" si="0"/>
        <v>0.15550909913967917</v>
      </c>
      <c r="K15" s="77">
        <f t="shared" si="0"/>
        <v>0.15550909913967917</v>
      </c>
      <c r="L15" s="77">
        <f t="shared" si="0"/>
        <v>0.10931027767223189</v>
      </c>
      <c r="M15" s="77">
        <f t="shared" si="0"/>
        <v>6.3395446810518896E-2</v>
      </c>
      <c r="N15" s="77">
        <f t="shared" si="0"/>
        <v>7.4544985525343374E-2</v>
      </c>
      <c r="O15" s="77">
        <f t="shared" si="0"/>
        <v>8.1268384249194844E-2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0.496</v>
      </c>
      <c r="D2" s="78">
        <v>0.318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0.17600000000000002</v>
      </c>
      <c r="D3" s="78">
        <v>0.193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0.24299999999999999</v>
      </c>
      <c r="D4" s="78">
        <v>0.313</v>
      </c>
      <c r="E4" s="78">
        <v>0.66700000000000004</v>
      </c>
      <c r="F4" s="78">
        <v>0.51</v>
      </c>
      <c r="G4" s="78">
        <v>0</v>
      </c>
    </row>
    <row r="5" spans="1:7" x14ac:dyDescent="0.25">
      <c r="B5" s="43" t="s">
        <v>169</v>
      </c>
      <c r="C5" s="77">
        <f>1-SUM(C2:C4)</f>
        <v>8.4999999999999964E-2</v>
      </c>
      <c r="D5" s="77">
        <f t="shared" ref="D5:G5" si="0">1-SUM(D2:D4)</f>
        <v>0.17599999999999993</v>
      </c>
      <c r="E5" s="77">
        <f t="shared" si="0"/>
        <v>0.33299999999999996</v>
      </c>
      <c r="F5" s="77">
        <f t="shared" si="0"/>
        <v>0.49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0.31623999999999997</v>
      </c>
      <c r="D2" s="28">
        <v>0.31374999999999997</v>
      </c>
      <c r="E2" s="28">
        <v>0.31079000000000001</v>
      </c>
      <c r="F2" s="28">
        <v>0.30786999999999998</v>
      </c>
      <c r="G2" s="28">
        <v>0.30498000000000003</v>
      </c>
      <c r="H2" s="28">
        <v>0.30210999999999999</v>
      </c>
      <c r="I2" s="28">
        <v>0.29925000000000002</v>
      </c>
      <c r="J2" s="28">
        <v>0.29642000000000002</v>
      </c>
      <c r="K2" s="28">
        <v>0.29361999999999999</v>
      </c>
      <c r="L2">
        <v>0.29086000000000001</v>
      </c>
      <c r="M2">
        <v>0.28814000000000001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6.3769999999999993E-2</v>
      </c>
      <c r="D4" s="28">
        <v>6.3390000000000002E-2</v>
      </c>
      <c r="E4" s="28">
        <v>6.3079999999999997E-2</v>
      </c>
      <c r="F4" s="28">
        <v>6.2780000000000002E-2</v>
      </c>
      <c r="G4" s="28">
        <v>6.2480000000000001E-2</v>
      </c>
      <c r="H4" s="28">
        <v>6.2199999999999998E-2</v>
      </c>
      <c r="I4" s="28">
        <v>6.1920000000000003E-2</v>
      </c>
      <c r="J4" s="28">
        <v>6.1660000000000006E-2</v>
      </c>
      <c r="K4" s="28">
        <v>6.1399999999999996E-2</v>
      </c>
      <c r="L4">
        <v>6.1150000000000003E-2</v>
      </c>
      <c r="M4">
        <v>6.0919999999999995E-2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0.755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0.212984412603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0.318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24.233000000000001</v>
      </c>
      <c r="D13" s="28">
        <v>23.521999999999998</v>
      </c>
      <c r="E13" s="28">
        <v>22.888000000000002</v>
      </c>
      <c r="F13" s="28">
        <v>22.283000000000001</v>
      </c>
      <c r="G13" s="28">
        <v>21.725999999999999</v>
      </c>
      <c r="H13" s="28">
        <v>21.172000000000001</v>
      </c>
      <c r="I13" s="28">
        <v>20.66</v>
      </c>
      <c r="J13" s="28">
        <v>20.219000000000001</v>
      </c>
      <c r="K13" s="28">
        <v>19.646000000000001</v>
      </c>
      <c r="L13">
        <v>19.254000000000001</v>
      </c>
      <c r="M13">
        <v>18.808</v>
      </c>
    </row>
    <row r="14" spans="1:13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50.420209969169832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39.709579037933892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295.10719290294537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0.38656991725663292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1.309044752415784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1.309044752415784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1.309044752415784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1.309044752415784</v>
      </c>
      <c r="E13" s="86" t="s">
        <v>201</v>
      </c>
    </row>
    <row r="14" spans="1:5" ht="15.75" customHeight="1" x14ac:dyDescent="0.25">
      <c r="A14" s="11" t="s">
        <v>189</v>
      </c>
      <c r="B14" s="85">
        <v>0.50600000000000001</v>
      </c>
      <c r="C14" s="85">
        <v>0.95</v>
      </c>
      <c r="D14" s="86">
        <v>12.8418784817298</v>
      </c>
      <c r="E14" s="86" t="s">
        <v>201</v>
      </c>
    </row>
    <row r="15" spans="1:5" ht="15.75" customHeight="1" x14ac:dyDescent="0.25">
      <c r="A15" s="11" t="s">
        <v>206</v>
      </c>
      <c r="B15" s="85">
        <v>0.50600000000000001</v>
      </c>
      <c r="C15" s="85">
        <v>0.95</v>
      </c>
      <c r="D15" s="86">
        <v>12.8418784817298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0.54864428162514955</v>
      </c>
      <c r="E17" s="86" t="s">
        <v>201</v>
      </c>
    </row>
    <row r="18" spans="1:5" ht="15.75" customHeight="1" x14ac:dyDescent="0.25">
      <c r="A18" s="53" t="s">
        <v>175</v>
      </c>
      <c r="B18" s="85">
        <v>0.64800000000000002</v>
      </c>
      <c r="C18" s="85">
        <v>0.95</v>
      </c>
      <c r="D18" s="86">
        <v>6.8391836861488278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3.9900848934620528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22.071689414352807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4.1728995609348631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18.403788785308766</v>
      </c>
      <c r="E24" s="86" t="s">
        <v>201</v>
      </c>
    </row>
    <row r="25" spans="1:5" ht="15.75" customHeight="1" x14ac:dyDescent="0.25">
      <c r="A25" s="53" t="s">
        <v>87</v>
      </c>
      <c r="B25" s="85">
        <v>0.33299999999999996</v>
      </c>
      <c r="C25" s="85">
        <v>0.95</v>
      </c>
      <c r="D25" s="86">
        <v>18.403609913007564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4.8358060386747166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6.154062702922011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0.77062744693872576</v>
      </c>
      <c r="E28" s="86" t="s">
        <v>201</v>
      </c>
    </row>
    <row r="29" spans="1:5" ht="15.75" customHeight="1" x14ac:dyDescent="0.25">
      <c r="A29" s="53" t="s">
        <v>58</v>
      </c>
      <c r="B29" s="85">
        <v>0.64800000000000002</v>
      </c>
      <c r="C29" s="85">
        <v>0.95</v>
      </c>
      <c r="D29" s="86">
        <v>96.281170578850436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342.91647546767683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342.91647546767683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1.1605072878943317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0.46700000000000003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0.91799999999999993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0.43099999999999999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1.8943395412392197</v>
      </c>
      <c r="E38" s="86" t="s">
        <v>201</v>
      </c>
    </row>
    <row r="39" spans="1:6" ht="15.75" customHeight="1" x14ac:dyDescent="0.25">
      <c r="A39" s="53" t="s">
        <v>60</v>
      </c>
      <c r="B39" s="85">
        <v>0.24399999999999999</v>
      </c>
      <c r="C39" s="85">
        <v>0.95</v>
      </c>
      <c r="D39" s="86">
        <v>1.1816297837821801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2020-07-03T01:36:39Z</dcterms:modified>
</cp:coreProperties>
</file>