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00AA4679-AE47-41CF-AF62-DEDAA8CDEEBE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<sst xmlns="http://schemas.openxmlformats.org/spreadsheetml/2006/main" count="1106" uniqueCount="272">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</sst>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0.21870000000000001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0.31459999999999999</v>
      </c>
      <c r="C3" s="26">
        <f>frac_mam_1_5months * 2.6</f>
        <v>0.31459999999999999</v>
      </c>
      <c r="D3" s="26">
        <f>frac_mam_6_11months * 2.6</f>
        <v>0.31459999999999999</v>
      </c>
      <c r="E3" s="26">
        <f>frac_mam_12_23months * 2.6</f>
        <v>0.31459999999999999</v>
      </c>
      <c r="F3" s="26">
        <f>frac_mam_24_59months * 2.6</f>
        <v>0.31459999999999999</v>
      </c>
    </row>
    <row r="4" spans="1:6" ht="15.75" customHeight="1" x14ac:dyDescent="0.25">
      <c r="A4" s="3" t="s">
        <v>66</v>
      </c>
      <c r="B4" s="26">
        <f>frac_sam_1month * 2.6</f>
        <v>7.8E-2</v>
      </c>
      <c r="C4" s="26">
        <f>frac_sam_1_5months * 2.6</f>
        <v>7.8E-2</v>
      </c>
      <c r="D4" s="26">
        <f>frac_sam_6_11months * 2.6</f>
        <v>7.8E-2</v>
      </c>
      <c r="E4" s="26">
        <f>frac_sam_12_23months * 2.6</f>
        <v>7.8E-2</v>
      </c>
      <c r="F4" s="26">
        <f>frac_sam_24_59months * 2.6</f>
        <v>7.8E-2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4.681719251538452E-2</v>
      </c>
      <c r="D7" s="93">
        <f>diarrhoea_1_5mo/26</f>
        <v>5.1696499954230764E-2</v>
      </c>
      <c r="E7" s="93">
        <f>diarrhoea_6_11mo/26</f>
        <v>5.1696499954230764E-2</v>
      </c>
      <c r="F7" s="93">
        <f>diarrhoea_12_23mo/26</f>
        <v>4.7863388244999999E-2</v>
      </c>
      <c r="G7" s="93">
        <f>diarrhoea_24_59mo/26</f>
        <v>4.7863388244999999E-2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308025.61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355795.8248290185</v>
      </c>
      <c r="I2" s="22">
        <f>G2-H2</f>
        <v>6559204.1751709813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304681.05719999998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351932.58137286495</v>
      </c>
      <c r="I3" s="22">
        <f t="shared" ref="I3:I15" si="3">G3-H3</f>
        <v>6701067.4186271355</v>
      </c>
    </row>
    <row r="4" spans="1:9" ht="15.75" customHeight="1" x14ac:dyDescent="0.25">
      <c r="A4" s="92">
        <f t="shared" si="2"/>
        <v>2022</v>
      </c>
      <c r="B4" s="74">
        <v>301185.82400000002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347895.28921600909</v>
      </c>
      <c r="I4" s="22">
        <f t="shared" si="3"/>
        <v>6855104.710783991</v>
      </c>
    </row>
    <row r="5" spans="1:9" ht="15.75" customHeight="1" x14ac:dyDescent="0.25">
      <c r="A5" s="92">
        <f t="shared" si="2"/>
        <v>2023</v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>
        <f t="shared" si="2"/>
        <v>2024</v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>
        <f t="shared" si="2"/>
        <v>2025</v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>
        <f t="shared" si="2"/>
        <v>2026</v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>
        <f t="shared" si="2"/>
        <v>2027</v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>
        <f t="shared" si="2"/>
        <v>2028</v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>
        <f t="shared" si="2"/>
        <v>2029</v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>
        <f t="shared" si="2"/>
        <v>2030</v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0.60687058120879123</v>
      </c>
      <c r="E2" s="77">
        <v>0.5682324462068965</v>
      </c>
      <c r="F2" s="77">
        <v>0.44456427916527552</v>
      </c>
      <c r="G2" s="77">
        <v>0.40598182309090908</v>
      </c>
    </row>
    <row r="3" spans="1:15" ht="15.75" customHeight="1" x14ac:dyDescent="0.25">
      <c r="A3" s="5"/>
      <c r="B3" s="11" t="s">
        <v>118</v>
      </c>
      <c r="C3" s="77">
        <v>0.22012942879120878</v>
      </c>
      <c r="D3" s="77">
        <v>0.22012942879120878</v>
      </c>
      <c r="E3" s="77">
        <v>0.25876756379310345</v>
      </c>
      <c r="F3" s="77">
        <v>0.38243573083472454</v>
      </c>
      <c r="G3" s="77">
        <v>0.42101818690909093</v>
      </c>
    </row>
    <row r="4" spans="1:15" ht="15.75" customHeight="1" x14ac:dyDescent="0.25">
      <c r="A4" s="5"/>
      <c r="B4" s="11" t="s">
        <v>116</v>
      </c>
      <c r="C4" s="78">
        <v>0.14132393549295774</v>
      </c>
      <c r="D4" s="78">
        <v>0.14132393549295774</v>
      </c>
      <c r="E4" s="78">
        <v>0.13234100617511521</v>
      </c>
      <c r="F4" s="78">
        <v>0.11324999345375723</v>
      </c>
      <c r="G4" s="78">
        <v>0.11261320103773585</v>
      </c>
    </row>
    <row r="5" spans="1:15" ht="15.75" customHeight="1" x14ac:dyDescent="0.25">
      <c r="A5" s="5"/>
      <c r="B5" s="11" t="s">
        <v>119</v>
      </c>
      <c r="C5" s="78">
        <v>3.1676054507042258E-2</v>
      </c>
      <c r="D5" s="78">
        <v>3.1676054507042258E-2</v>
      </c>
      <c r="E5" s="78">
        <v>4.0658983824884795E-2</v>
      </c>
      <c r="F5" s="78">
        <v>5.9749996546242766E-2</v>
      </c>
      <c r="G5" s="78">
        <v>6.0386788962264154E-2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0.6579003516998827</v>
      </c>
      <c r="D8" s="77">
        <v>0.6579003516998827</v>
      </c>
      <c r="E8" s="77">
        <v>0.6419268292682927</v>
      </c>
      <c r="F8" s="77">
        <v>0.61914400921658985</v>
      </c>
      <c r="G8" s="77">
        <v>0.62906147091108666</v>
      </c>
    </row>
    <row r="9" spans="1:15" ht="15.75" customHeight="1" x14ac:dyDescent="0.25">
      <c r="B9" s="7" t="s">
        <v>121</v>
      </c>
      <c r="C9" s="77">
        <v>0.19109964830011722</v>
      </c>
      <c r="D9" s="77">
        <v>0.19109964830011722</v>
      </c>
      <c r="E9" s="77">
        <v>0.20707317073170731</v>
      </c>
      <c r="F9" s="77">
        <v>0.2298559907834101</v>
      </c>
      <c r="G9" s="77">
        <v>0.21993852908891329</v>
      </c>
    </row>
    <row r="10" spans="1:15" ht="15.75" customHeight="1" x14ac:dyDescent="0.25">
      <c r="B10" s="7" t="s">
        <v>122</v>
      </c>
      <c r="C10" s="78">
        <v>0.121</v>
      </c>
      <c r="D10" s="78">
        <v>0.121</v>
      </c>
      <c r="E10" s="78">
        <v>0.121</v>
      </c>
      <c r="F10" s="78">
        <v>0.121</v>
      </c>
      <c r="G10" s="78">
        <v>0.121</v>
      </c>
    </row>
    <row r="11" spans="1:15" ht="15.75" customHeight="1" x14ac:dyDescent="0.25">
      <c r="B11" s="7" t="s">
        <v>123</v>
      </c>
      <c r="C11" s="78">
        <v>0.03</v>
      </c>
      <c r="D11" s="78">
        <v>0.03</v>
      </c>
      <c r="E11" s="78">
        <v>0.03</v>
      </c>
      <c r="F11" s="78">
        <v>0.03</v>
      </c>
      <c r="G11" s="78">
        <v>0.03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0.19440046575799999</v>
      </c>
      <c r="M14" s="80">
        <v>0.17612990189549996</v>
      </c>
      <c r="N14" s="80">
        <v>0.18860646885850002</v>
      </c>
      <c r="O14" s="80">
        <v>0.19006387009050002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0.10548623743916859</v>
      </c>
      <c r="M15" s="77">
        <f t="shared" si="0"/>
        <v>9.5572202355804298E-2</v>
      </c>
      <c r="N15" s="77">
        <f t="shared" si="0"/>
        <v>0.10234227926870156</v>
      </c>
      <c r="O15" s="77">
        <f t="shared" si="0"/>
        <v>0.1031330992484966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0.10199999999999999</v>
      </c>
      <c r="D2" s="78">
        <v>0.10199999999999999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8.6999999999999994E-2</v>
      </c>
      <c r="D4" s="78">
        <v>8.6999999999999994E-2</v>
      </c>
      <c r="E4" s="78">
        <v>0.18899999999999997</v>
      </c>
      <c r="F4" s="78">
        <v>0.54050000000000009</v>
      </c>
      <c r="G4" s="78">
        <v>0</v>
      </c>
    </row>
    <row r="5" spans="1:7" x14ac:dyDescent="0.25">
      <c r="B5" s="43" t="s">
        <v>169</v>
      </c>
      <c r="C5" s="77">
        <f>1-SUM(C2:C4)</f>
        <v>0.65200000000000002</v>
      </c>
      <c r="D5" s="77">
        <f t="shared" ref="D5:G5" si="0">1-SUM(D2:D4)</f>
        <v>0.621</v>
      </c>
      <c r="E5" s="77">
        <f t="shared" si="0"/>
        <v>0.81100000000000005</v>
      </c>
      <c r="F5" s="77">
        <f t="shared" si="0"/>
        <v>0.45949999999999991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0.13452</v>
      </c>
      <c r="D2" s="28">
        <v>0.13019999999999998</v>
      </c>
      <c r="E2" s="28">
        <v>0.12594</v>
      </c>
      <c r="F2" s="28">
        <v>0.12183999999999999</v>
      </c>
      <c r="G2" s="28">
        <v>0.11788999999999999</v>
      </c>
      <c r="H2" s="28">
        <v>0.11410000000000001</v>
      </c>
      <c r="I2" s="28">
        <v>0.11045999999999999</v>
      </c>
      <c r="J2" s="28">
        <v>0.10696</v>
      </c>
      <c r="K2" s="28">
        <v>0.10357</v>
      </c>
      <c r="L2">
        <v>0.10031000000000001</v>
      </c>
      <c r="M2">
        <v>9.7159999999999996E-2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0.10494999999999999</v>
      </c>
      <c r="D4" s="28">
        <v>0.10269</v>
      </c>
      <c r="E4" s="28">
        <v>0.10058</v>
      </c>
      <c r="F4" s="28">
        <v>9.8519999999999996E-2</v>
      </c>
      <c r="G4" s="28">
        <v>9.6500000000000002E-2</v>
      </c>
      <c r="H4" s="28">
        <v>9.4499999999999987E-2</v>
      </c>
      <c r="I4" s="28">
        <v>9.2530000000000001E-2</v>
      </c>
      <c r="J4" s="28">
        <v>9.0579999999999994E-2</v>
      </c>
      <c r="K4" s="28">
        <v>8.8680000000000009E-2</v>
      </c>
      <c r="L4">
        <v>8.6850000000000011E-2</v>
      </c>
      <c r="M4">
        <v>8.5069999999999993E-2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0.19440046575799999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0.10199999999999999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0.54050000000000009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8.4209999999999994</v>
      </c>
      <c r="D13" s="28">
        <v>8.2520000000000007</v>
      </c>
      <c r="E13" s="28">
        <v>8.1129999999999995</v>
      </c>
      <c r="F13" s="28">
        <v>7.9429999999999996</v>
      </c>
      <c r="G13" s="28">
        <v>7.7409999999999997</v>
      </c>
      <c r="H13" s="28">
        <v>7.617</v>
      </c>
      <c r="I13" s="28">
        <v>7.4169999999999998</v>
      </c>
      <c r="J13" s="28">
        <v>7.3419999999999996</v>
      </c>
      <c r="K13" s="28">
        <v>6.9210000000000003</v>
      </c>
      <c r="L13">
        <v>6.8739999999999997</v>
      </c>
      <c r="M13">
        <v>6.7519999999999998</v>
      </c>
    </row>
    <row r="14" spans="1:13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56.060857440763876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39.836007367771664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383.53948171134107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2.5281939935860849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1.4354730822535531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1.4354730822535531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1.4354730822535531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1.4354730822535531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12.968306811567569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12.968306811567569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0.67507261146291864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8.8512484629968728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24.480490916001795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22.356153156487789</v>
      </c>
      <c r="E22" s="86" t="s">
        <v>201</v>
      </c>
    </row>
    <row r="23" spans="1:5" ht="15.75" customHeight="1" x14ac:dyDescent="0.25">
      <c r="A23" s="53" t="s">
        <v>34</v>
      </c>
      <c r="B23" s="85">
        <v>0.05</v>
      </c>
      <c r="C23" s="85">
        <v>0.95</v>
      </c>
      <c r="D23" s="86">
        <v>4.2519172670834697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18.528185290228219</v>
      </c>
      <c r="E24" s="86" t="s">
        <v>201</v>
      </c>
    </row>
    <row r="25" spans="1:5" ht="15.75" customHeight="1" x14ac:dyDescent="0.25">
      <c r="A25" s="53" t="s">
        <v>87</v>
      </c>
      <c r="B25" s="85">
        <v>1.7000000000000001E-2</v>
      </c>
      <c r="C25" s="85">
        <v>0.95</v>
      </c>
      <c r="D25" s="86">
        <v>18.551812627676888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5.1202697808096973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7.012324755360904</v>
      </c>
      <c r="E27" s="86" t="s">
        <v>201</v>
      </c>
    </row>
    <row r="28" spans="1:5" ht="15.75" customHeight="1" x14ac:dyDescent="0.25">
      <c r="A28" s="53" t="s">
        <v>84</v>
      </c>
      <c r="B28" s="85">
        <v>0.504</v>
      </c>
      <c r="C28" s="85">
        <v>0.95</v>
      </c>
      <c r="D28" s="86">
        <v>0.84964550882475987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109.15510136543382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289.60408407755699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289.60408407755699</v>
      </c>
      <c r="E31" s="86" t="s">
        <v>201</v>
      </c>
    </row>
    <row r="32" spans="1:5" ht="15.75" customHeight="1" x14ac:dyDescent="0.25">
      <c r="A32" s="53" t="s">
        <v>28</v>
      </c>
      <c r="B32" s="85">
        <v>0.54350000000000009</v>
      </c>
      <c r="C32" s="85">
        <v>0.95</v>
      </c>
      <c r="D32" s="86">
        <v>1.4449724110069486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0.95099999999999996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0.33600000000000002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1.9734091520555312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1.4660935259171604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2020-07-03T01:37:08Z</dcterms:modified>
</cp:coreProperties>
</file>