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930C013-5DEA-47ED-B8DB-89285B14C340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<sst xmlns="http://schemas.openxmlformats.org/spreadsheetml/2006/main" count="1106" uniqueCount="272">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</sst>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9.6099999999999991E-2</v>
      </c>
      <c r="D46" s="17"/>
    </row>
    <row r="47" spans="1:5" ht="15.75" customHeight="1" x14ac:dyDescent="0.25">
      <c r="B47" s="16" t="s">
        <v>12</v>
      </c>
      <c r="C47" s="67">
        <v>0.1595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0.13938461160000001</v>
      </c>
      <c r="C3" s="26">
        <f>frac_mam_1_5months * 2.6</f>
        <v>0.13938461160000001</v>
      </c>
      <c r="D3" s="26">
        <f>frac_mam_6_11months * 2.6</f>
        <v>0.139953788</v>
      </c>
      <c r="E3" s="26">
        <f>frac_mam_12_23months * 2.6</f>
        <v>0.1095249896</v>
      </c>
      <c r="F3" s="26">
        <f>frac_mam_24_59months * 2.6</f>
        <v>5.8852711753333328E-2</v>
      </c>
    </row>
    <row r="4" spans="1:6" ht="15.75" customHeight="1" x14ac:dyDescent="0.25">
      <c r="A4" s="3" t="s">
        <v>66</v>
      </c>
      <c r="B4" s="26">
        <f>frac_sam_1month * 2.6</f>
        <v>0.10655334560000002</v>
      </c>
      <c r="C4" s="26">
        <f>frac_sam_1_5months * 2.6</f>
        <v>0.10655334560000002</v>
      </c>
      <c r="D4" s="26">
        <f>frac_sam_6_11months * 2.6</f>
        <v>4.1195936599999997E-2</v>
      </c>
      <c r="E4" s="26">
        <f>frac_sam_12_23months * 2.6</f>
        <v>2.6961646400000001E-2</v>
      </c>
      <c r="F4" s="26">
        <f>frac_sam_24_59months * 2.6</f>
        <v>1.879132918E-2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8.5937476830384316E-2</v>
      </c>
      <c r="D7" s="93">
        <f>diarrhoea_1_5mo/26</f>
        <v>8.435092687923039E-2</v>
      </c>
      <c r="E7" s="93">
        <f>diarrhoea_6_11mo/26</f>
        <v>8.435092687923039E-2</v>
      </c>
      <c r="F7" s="93">
        <f>diarrhoea_12_23mo/26</f>
        <v>5.8233368999615391E-2</v>
      </c>
      <c r="G7" s="93">
        <f>diarrhoea_24_59mo/26</f>
        <v>5.8233368999615391E-2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2293986.8250000002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2697183.3730741013</v>
      </c>
      <c r="I2" s="22">
        <f>G2-H2</f>
        <v>16175816.626925899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2341522.17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2753073.6426999266</v>
      </c>
      <c r="I3" s="22">
        <f t="shared" ref="I3:I15" si="3">G3-H3</f>
        <v>16261926.357300073</v>
      </c>
    </row>
    <row r="4" spans="1:9" ht="15.75" customHeight="1" x14ac:dyDescent="0.25">
      <c r="A4" s="92">
        <f t="shared" si="2"/>
        <v>2022</v>
      </c>
      <c r="B4" s="74">
        <v>2389172.6039999998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2809099.2296404988</v>
      </c>
      <c r="I4" s="22">
        <f t="shared" si="3"/>
        <v>16359900.770359501</v>
      </c>
    </row>
    <row r="5" spans="1:9" ht="15.75" customHeight="1" x14ac:dyDescent="0.25">
      <c r="A5" s="92">
        <f t="shared" si="2"/>
        <v>2023</v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>
        <f t="shared" si="2"/>
        <v>2024</v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>
        <f t="shared" si="2"/>
        <v>2025</v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>
        <f t="shared" si="2"/>
        <v>2026</v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>
        <f t="shared" si="2"/>
        <v>2027</v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>
        <f t="shared" si="2"/>
        <v>2028</v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>
        <f t="shared" si="2"/>
        <v>2029</v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>
        <f t="shared" si="2"/>
        <v>2030</v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0.64804329207373279</v>
      </c>
      <c r="E2" s="77">
        <v>0.55130475402726142</v>
      </c>
      <c r="F2" s="77">
        <v>0.30652317609677421</v>
      </c>
      <c r="G2" s="77">
        <v>0.27669126674972311</v>
      </c>
    </row>
    <row r="3" spans="1:15" ht="15.75" customHeight="1" x14ac:dyDescent="0.25">
      <c r="A3" s="5"/>
      <c r="B3" s="11" t="s">
        <v>118</v>
      </c>
      <c r="C3" s="77">
        <v>0.22001469792626729</v>
      </c>
      <c r="D3" s="77">
        <v>0.22001469792626729</v>
      </c>
      <c r="E3" s="77">
        <v>0.25760967597273854</v>
      </c>
      <c r="F3" s="77">
        <v>0.31453685390322578</v>
      </c>
      <c r="G3" s="77">
        <v>0.32901106991694345</v>
      </c>
    </row>
    <row r="4" spans="1:15" ht="15.75" customHeight="1" x14ac:dyDescent="0.25">
      <c r="A4" s="5"/>
      <c r="B4" s="11" t="s">
        <v>116</v>
      </c>
      <c r="C4" s="78">
        <v>8.6961779318181817E-2</v>
      </c>
      <c r="D4" s="78">
        <v>8.6961779318181817E-2</v>
      </c>
      <c r="E4" s="78">
        <v>0.13465097160621764</v>
      </c>
      <c r="F4" s="78">
        <v>0.2463109805</v>
      </c>
      <c r="G4" s="78">
        <v>0.2635255739865997</v>
      </c>
    </row>
    <row r="5" spans="1:15" ht="15.75" customHeight="1" x14ac:dyDescent="0.25">
      <c r="A5" s="5"/>
      <c r="B5" s="11" t="s">
        <v>119</v>
      </c>
      <c r="C5" s="78">
        <v>4.4980230681818174E-2</v>
      </c>
      <c r="D5" s="78">
        <v>4.4980230681818174E-2</v>
      </c>
      <c r="E5" s="78">
        <v>5.6434598393782391E-2</v>
      </c>
      <c r="F5" s="78">
        <v>0.13262898950000002</v>
      </c>
      <c r="G5" s="78">
        <v>0.13077208934673368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0.77735070431602193</v>
      </c>
      <c r="D8" s="77">
        <v>0.77735070431602193</v>
      </c>
      <c r="E8" s="77">
        <v>0.76163038962124463</v>
      </c>
      <c r="F8" s="77">
        <v>0.7874197942766632</v>
      </c>
      <c r="G8" s="77">
        <v>0.84686537881887047</v>
      </c>
    </row>
    <row r="9" spans="1:15" ht="15.75" customHeight="1" x14ac:dyDescent="0.25">
      <c r="B9" s="7" t="s">
        <v>121</v>
      </c>
      <c r="C9" s="77">
        <v>0.12805777368397789</v>
      </c>
      <c r="D9" s="77">
        <v>0.12805777368397789</v>
      </c>
      <c r="E9" s="77">
        <v>0.16869663937875534</v>
      </c>
      <c r="F9" s="77">
        <v>0.16008534572333688</v>
      </c>
      <c r="G9" s="77">
        <v>0.12327152851446282</v>
      </c>
    </row>
    <row r="10" spans="1:15" ht="15.75" customHeight="1" x14ac:dyDescent="0.25">
      <c r="B10" s="7" t="s">
        <v>122</v>
      </c>
      <c r="C10" s="78">
        <v>5.3609466000000001E-2</v>
      </c>
      <c r="D10" s="78">
        <v>5.3609466000000001E-2</v>
      </c>
      <c r="E10" s="78">
        <v>5.3828379999999995E-2</v>
      </c>
      <c r="F10" s="78">
        <v>4.2124995999999998E-2</v>
      </c>
      <c r="G10" s="78">
        <v>2.2635658366666665E-2</v>
      </c>
    </row>
    <row r="11" spans="1:15" ht="15.75" customHeight="1" x14ac:dyDescent="0.25">
      <c r="B11" s="7" t="s">
        <v>123</v>
      </c>
      <c r="C11" s="78">
        <v>4.0982056000000003E-2</v>
      </c>
      <c r="D11" s="78">
        <v>4.0982056000000003E-2</v>
      </c>
      <c r="E11" s="78">
        <v>1.5844590999999998E-2</v>
      </c>
      <c r="F11" s="78">
        <v>1.0369863999999999E-2</v>
      </c>
      <c r="G11" s="78">
        <v>7.2274342999999993E-3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</v>
      </c>
      <c r="I14" s="80">
        <v>0.48</v>
      </c>
      <c r="J14" s="80">
        <v>0.48</v>
      </c>
      <c r="K14" s="80">
        <v>0.48</v>
      </c>
      <c r="L14" s="80">
        <v>0.47829893366999998</v>
      </c>
      <c r="M14" s="80">
        <v>0.38050847087099998</v>
      </c>
      <c r="N14" s="80">
        <v>0.39442582107399998</v>
      </c>
      <c r="O14" s="80">
        <v>0.370450833097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0.21448855832536454</v>
      </c>
      <c r="I15" s="77">
        <f t="shared" si="0"/>
        <v>0.21448855832536454</v>
      </c>
      <c r="J15" s="77">
        <f t="shared" si="0"/>
        <v>0.21448855832536454</v>
      </c>
      <c r="K15" s="77">
        <f t="shared" si="0"/>
        <v>0.21448855832536454</v>
      </c>
      <c r="L15" s="77">
        <f t="shared" si="0"/>
        <v>0.21372843485716136</v>
      </c>
      <c r="M15" s="77">
        <f t="shared" si="0"/>
        <v>0.17003065280772867</v>
      </c>
      <c r="N15" s="77">
        <f t="shared" si="0"/>
        <v>0.1762496369342926</v>
      </c>
      <c r="O15" s="77">
        <f t="shared" si="0"/>
        <v>0.16553638566959536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</v>
      </c>
      <c r="D2" s="78">
        <v>0.52100000000000002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0.08</v>
      </c>
      <c r="D3" s="78">
        <v>0.13699999999999998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7.0000000000000007E-2</v>
      </c>
      <c r="D4" s="78">
        <v>0.31900000000000001</v>
      </c>
      <c r="E4" s="78">
        <v>0.98199999999999998</v>
      </c>
      <c r="F4" s="78">
        <v>0.72299999999999998</v>
      </c>
      <c r="G4" s="78">
        <v>0</v>
      </c>
    </row>
    <row r="5" spans="1:7" x14ac:dyDescent="0.25">
      <c r="B5" s="43" t="s">
        <v>169</v>
      </c>
      <c r="C5" s="77">
        <f>1-SUM(C2:C4)</f>
        <v>1.0000000000000009E-2</v>
      </c>
      <c r="D5" s="77">
        <f t="shared" ref="D5:G5" si="0">1-SUM(D2:D4)</f>
        <v>2.2999999999999909E-2</v>
      </c>
      <c r="E5" s="77">
        <f t="shared" si="0"/>
        <v>1.8000000000000016E-2</v>
      </c>
      <c r="F5" s="77">
        <f t="shared" si="0"/>
        <v>0.27700000000000002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0.33366999999999997</v>
      </c>
      <c r="D2" s="28">
        <v>0.32547999999999999</v>
      </c>
      <c r="E2" s="28">
        <v>0.31738</v>
      </c>
      <c r="F2" s="28">
        <v>0.30939</v>
      </c>
      <c r="G2" s="28">
        <v>0.30152000000000001</v>
      </c>
      <c r="H2" s="28">
        <v>0.29379</v>
      </c>
      <c r="I2" s="28">
        <v>0.28620000000000001</v>
      </c>
      <c r="J2" s="28">
        <v>0.27876000000000001</v>
      </c>
      <c r="K2" s="28">
        <v>0.27146999999999999</v>
      </c>
      <c r="L2">
        <v>0.26434000000000002</v>
      </c>
      <c r="M2">
        <v>0.25736999999999999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4.376E-2</v>
      </c>
      <c r="D4" s="28">
        <v>4.3520000000000003E-2</v>
      </c>
      <c r="E4" s="28">
        <v>4.3289999999999995E-2</v>
      </c>
      <c r="F4" s="28">
        <v>4.3060000000000001E-2</v>
      </c>
      <c r="G4" s="28">
        <v>4.2839999999999996E-2</v>
      </c>
      <c r="H4" s="28">
        <v>4.2630000000000001E-2</v>
      </c>
      <c r="I4" s="28">
        <v>4.2430000000000002E-2</v>
      </c>
      <c r="J4" s="28">
        <v>4.224E-2</v>
      </c>
      <c r="K4" s="28">
        <v>4.2060000000000007E-2</v>
      </c>
      <c r="L4">
        <v>4.1880000000000001E-2</v>
      </c>
      <c r="M4">
        <v>4.1710000000000004E-2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0.47829893366999998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0.52100000000000002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0.72299999999999998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54.54</v>
      </c>
      <c r="D13" s="28">
        <v>52.48</v>
      </c>
      <c r="E13" s="28">
        <v>50.536000000000001</v>
      </c>
      <c r="F13" s="28">
        <v>48.694000000000003</v>
      </c>
      <c r="G13" s="28">
        <v>46.921999999999997</v>
      </c>
      <c r="H13" s="28">
        <v>45.23</v>
      </c>
      <c r="I13" s="28">
        <v>43.616</v>
      </c>
      <c r="J13" s="28">
        <v>42.084000000000003</v>
      </c>
      <c r="K13" s="28">
        <v>40.587000000000003</v>
      </c>
      <c r="L13">
        <v>39.165999999999997</v>
      </c>
      <c r="M13">
        <v>37.823</v>
      </c>
    </row>
    <row r="14" spans="1:13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37.19399420609443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44.687863506355853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87.750761200273303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0.20174601209051393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1.1317019325042972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1.1317019325042972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1.1317019325042972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1.1317019325042972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14.212925375476214</v>
      </c>
      <c r="E14" s="86" t="s">
        <v>201</v>
      </c>
    </row>
    <row r="15" spans="1:5" ht="15.75" customHeight="1" x14ac:dyDescent="0.25">
      <c r="A15" s="11" t="s">
        <v>206</v>
      </c>
      <c r="B15" s="85">
        <v>0.214</v>
      </c>
      <c r="C15" s="85">
        <v>0.95</v>
      </c>
      <c r="D15" s="86">
        <v>14.212925375476214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0.2692044645575572</v>
      </c>
      <c r="E17" s="86" t="s">
        <v>201</v>
      </c>
    </row>
    <row r="18" spans="1:5" ht="15.75" customHeight="1" x14ac:dyDescent="0.25">
      <c r="A18" s="53" t="s">
        <v>175</v>
      </c>
      <c r="B18" s="85">
        <v>0.26</v>
      </c>
      <c r="C18" s="85">
        <v>0.95</v>
      </c>
      <c r="D18" s="86">
        <v>2.121285075768927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2.018086277984164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24.240556138631135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4.6734447573928835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20.520932391194332</v>
      </c>
      <c r="E24" s="86" t="s">
        <v>201</v>
      </c>
    </row>
    <row r="25" spans="1:5" ht="15.75" customHeight="1" x14ac:dyDescent="0.25">
      <c r="A25" s="53" t="s">
        <v>87</v>
      </c>
      <c r="B25" s="85">
        <v>0.28999999999999998</v>
      </c>
      <c r="C25" s="85">
        <v>0.95</v>
      </c>
      <c r="D25" s="86">
        <v>20.521119452059189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4.6905958282555229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4.1416059514617425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0.65340748479497746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66.094319306946403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188.42874531871882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188.42874531871882</v>
      </c>
      <c r="E31" s="86" t="s">
        <v>201</v>
      </c>
    </row>
    <row r="32" spans="1:5" ht="15.75" customHeight="1" x14ac:dyDescent="0.25">
      <c r="A32" s="53" t="s">
        <v>28</v>
      </c>
      <c r="B32" s="85">
        <v>0.89</v>
      </c>
      <c r="C32" s="85">
        <v>0.95</v>
      </c>
      <c r="D32" s="86">
        <v>0.52185419969466551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0.752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0.156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0.55600000000000005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1.9279883421776427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0.54581257617834045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2020-07-03T01:37:18Z</dcterms:modified>
</cp:coreProperties>
</file>