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19E749F2-9A89-4524-AD23-3E67BDDC4624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<sst xmlns="http://schemas.openxmlformats.org/spreadsheetml/2006/main" count="1106" uniqueCount="272">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</sst>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0.87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3.9738462400000021E-2</v>
      </c>
      <c r="C3" s="26">
        <f>frac_mam_1_5months * 2.6</f>
        <v>3.9738462400000021E-2</v>
      </c>
      <c r="D3" s="26">
        <f>frac_mam_6_11months * 2.6</f>
        <v>4.3825420600000005E-2</v>
      </c>
      <c r="E3" s="26">
        <f>frac_mam_12_23months * 2.6</f>
        <v>1.5634861839999997E-2</v>
      </c>
      <c r="F3" s="26">
        <f>frac_mam_24_59months * 2.6</f>
        <v>1.4592533973333341E-2</v>
      </c>
    </row>
    <row r="4" spans="1:6" ht="15.75" customHeight="1" x14ac:dyDescent="0.25">
      <c r="A4" s="3" t="s">
        <v>66</v>
      </c>
      <c r="B4" s="26">
        <f>frac_sam_1month * 2.6</f>
        <v>0.190029164</v>
      </c>
      <c r="C4" s="26">
        <f>frac_sam_1_5months * 2.6</f>
        <v>0.190029164</v>
      </c>
      <c r="D4" s="26">
        <f>frac_sam_6_11months * 2.6</f>
        <v>0</v>
      </c>
      <c r="E4" s="26">
        <f>frac_sam_12_23months * 2.6</f>
        <v>1.585394876E-2</v>
      </c>
      <c r="F4" s="26">
        <f>frac_sam_24_59months * 2.6</f>
        <v>3.133354449333333E-2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6.3276534101923076E-2</v>
      </c>
      <c r="D7" s="93">
        <f>diarrhoea_1_5mo/26</f>
        <v>6.1669852612307688E-2</v>
      </c>
      <c r="E7" s="93">
        <f>diarrhoea_6_11mo/26</f>
        <v>6.1669852612307688E-2</v>
      </c>
      <c r="F7" s="93">
        <f>diarrhoea_12_23mo/26</f>
        <v>4.9787608737691919E-2</v>
      </c>
      <c r="G7" s="93">
        <f>diarrhoea_24_59mo/26</f>
        <v>4.9787608737691919E-2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32695.806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37785.427515480151</v>
      </c>
      <c r="I2" s="22">
        <f>G2-H2</f>
        <v>756214.5724845198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32635.533599999995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37715.772759106061</v>
      </c>
      <c r="I3" s="22">
        <f t="shared" ref="I3:I15" si="3">G3-H3</f>
        <v>748284.22724089399</v>
      </c>
    </row>
    <row r="4" spans="1:9" ht="15.75" customHeight="1" x14ac:dyDescent="0.25">
      <c r="A4" s="92">
        <f t="shared" si="2"/>
        <v>2022</v>
      </c>
      <c r="B4" s="74">
        <v>32556.586399999997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37624.5361734978</v>
      </c>
      <c r="I4" s="22">
        <f t="shared" si="3"/>
        <v>740375.46382650221</v>
      </c>
    </row>
    <row r="5" spans="1:9" ht="15.75" customHeight="1" x14ac:dyDescent="0.25">
      <c r="A5" s="92">
        <f t="shared" si="2"/>
        <v>2023</v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>
        <f t="shared" si="2"/>
        <v>2024</v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>
        <f t="shared" si="2"/>
        <v>2025</v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>
        <f t="shared" si="2"/>
        <v>2026</v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>
        <f t="shared" si="2"/>
        <v>2027</v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>
        <f t="shared" si="2"/>
        <v>2028</v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>
        <f t="shared" si="2"/>
        <v>2029</v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>
        <f t="shared" si="2"/>
        <v>2030</v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0.79402258467933484</v>
      </c>
      <c r="E2" s="77">
        <v>0.78411564869179595</v>
      </c>
      <c r="F2" s="77">
        <v>0.75533570989571264</v>
      </c>
      <c r="G2" s="77">
        <v>0.83704834187539945</v>
      </c>
    </row>
    <row r="3" spans="1:15" ht="15.75" customHeight="1" x14ac:dyDescent="0.25">
      <c r="A3" s="5"/>
      <c r="B3" s="11" t="s">
        <v>118</v>
      </c>
      <c r="C3" s="77">
        <v>4.8001365320665082E-2</v>
      </c>
      <c r="D3" s="77">
        <v>4.8001365320665082E-2</v>
      </c>
      <c r="E3" s="77">
        <v>0.118017406308204</v>
      </c>
      <c r="F3" s="77">
        <v>0.10690598010428738</v>
      </c>
      <c r="G3" s="77">
        <v>0.10200589112460062</v>
      </c>
    </row>
    <row r="4" spans="1:15" ht="15.75" customHeight="1" x14ac:dyDescent="0.25">
      <c r="A4" s="5"/>
      <c r="B4" s="11" t="s">
        <v>116</v>
      </c>
      <c r="C4" s="78">
        <v>7.3988782911392409E-2</v>
      </c>
      <c r="D4" s="78">
        <v>7.3988782911392409E-2</v>
      </c>
      <c r="E4" s="78">
        <v>7.3652443144329879E-2</v>
      </c>
      <c r="F4" s="78">
        <v>7.6865143985507242E-2</v>
      </c>
      <c r="G4" s="78">
        <v>3.4968882704918033E-2</v>
      </c>
    </row>
    <row r="5" spans="1:15" ht="15.75" customHeight="1" x14ac:dyDescent="0.25">
      <c r="A5" s="5"/>
      <c r="B5" s="11" t="s">
        <v>119</v>
      </c>
      <c r="C5" s="78">
        <v>8.3987267088607598E-2</v>
      </c>
      <c r="D5" s="78">
        <v>8.3987267088607598E-2</v>
      </c>
      <c r="E5" s="78">
        <v>2.42145018556701E-2</v>
      </c>
      <c r="F5" s="78">
        <v>6.0893166014492753E-2</v>
      </c>
      <c r="G5" s="78">
        <v>2.5976884295081968E-2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0.77568333414035073</v>
      </c>
      <c r="D8" s="77">
        <v>0.77568333414035073</v>
      </c>
      <c r="E8" s="77">
        <v>0.96114084466836203</v>
      </c>
      <c r="F8" s="77">
        <v>0.94889330377631576</v>
      </c>
      <c r="G8" s="77">
        <v>0.93636719010749414</v>
      </c>
    </row>
    <row r="9" spans="1:15" ht="15.75" customHeight="1" x14ac:dyDescent="0.25">
      <c r="B9" s="7" t="s">
        <v>121</v>
      </c>
      <c r="C9" s="77">
        <v>0.13594450185964915</v>
      </c>
      <c r="D9" s="77">
        <v>0.13594450185964915</v>
      </c>
      <c r="E9" s="77">
        <v>2.2003224331637844E-2</v>
      </c>
      <c r="F9" s="77">
        <v>3.8995615223684207E-2</v>
      </c>
      <c r="G9" s="77">
        <v>4.5968933559172594E-2</v>
      </c>
    </row>
    <row r="10" spans="1:15" ht="15.75" customHeight="1" x14ac:dyDescent="0.25">
      <c r="B10" s="7" t="s">
        <v>122</v>
      </c>
      <c r="C10" s="78">
        <v>1.5284024000000009E-2</v>
      </c>
      <c r="D10" s="78">
        <v>1.5284024000000009E-2</v>
      </c>
      <c r="E10" s="78">
        <v>1.6855931000000001E-2</v>
      </c>
      <c r="F10" s="78">
        <v>6.0134083999999989E-3</v>
      </c>
      <c r="G10" s="78">
        <v>5.6125130666666691E-3</v>
      </c>
    </row>
    <row r="11" spans="1:15" ht="15.75" customHeight="1" x14ac:dyDescent="0.25">
      <c r="B11" s="7" t="s">
        <v>123</v>
      </c>
      <c r="C11" s="78">
        <v>7.3088139999999996E-2</v>
      </c>
      <c r="D11" s="78">
        <v>7.3088139999999996E-2</v>
      </c>
      <c r="E11" s="78">
        <v>0</v>
      </c>
      <c r="F11" s="78">
        <v>6.0976726000000004E-3</v>
      </c>
      <c r="G11" s="78">
        <v>1.2051363266666665E-2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0.15966918645100001</v>
      </c>
      <c r="M14" s="80">
        <v>0.16027206676950001</v>
      </c>
      <c r="N14" s="80">
        <v>0.15750597963000001</v>
      </c>
      <c r="O14" s="80">
        <v>0.19280945618849998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8.8934957203680692E-2</v>
      </c>
      <c r="M15" s="77">
        <f t="shared" si="0"/>
        <v>8.927075859727765E-2</v>
      </c>
      <c r="N15" s="77">
        <f t="shared" si="0"/>
        <v>8.7730061567117879E-2</v>
      </c>
      <c r="O15" s="77">
        <f t="shared" si="0"/>
        <v>0.10739392562666746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0.29899999999999999</v>
      </c>
      <c r="D2" s="78">
        <v>0.16200000000000001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0.28600000000000003</v>
      </c>
      <c r="D3" s="78">
        <v>0.27300000000000002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0.29199999999999998</v>
      </c>
      <c r="D4" s="78">
        <v>0.28199999999999997</v>
      </c>
      <c r="E4" s="78">
        <v>0.45799999999999996</v>
      </c>
      <c r="F4" s="78">
        <v>0.11699999999999999</v>
      </c>
      <c r="G4" s="78">
        <v>0</v>
      </c>
    </row>
    <row r="5" spans="1:7" x14ac:dyDescent="0.25">
      <c r="B5" s="43" t="s">
        <v>169</v>
      </c>
      <c r="C5" s="77">
        <f>1-SUM(C2:C4)</f>
        <v>0.123</v>
      </c>
      <c r="D5" s="77">
        <f t="shared" ref="D5:G5" si="0">1-SUM(D2:D4)</f>
        <v>0.28299999999999992</v>
      </c>
      <c r="E5" s="77">
        <f t="shared" si="0"/>
        <v>0.54200000000000004</v>
      </c>
      <c r="F5" s="77">
        <f t="shared" si="0"/>
        <v>0.88300000000000001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8.0109999999999987E-2</v>
      </c>
      <c r="D2" s="28">
        <v>7.8509999999999996E-2</v>
      </c>
      <c r="E2" s="28">
        <v>7.6950000000000005E-2</v>
      </c>
      <c r="F2" s="28">
        <v>7.5439999999999993E-2</v>
      </c>
      <c r="G2" s="28">
        <v>7.3970000000000008E-2</v>
      </c>
      <c r="H2" s="28">
        <v>7.2559999999999999E-2</v>
      </c>
      <c r="I2" s="28">
        <v>7.1199999999999999E-2</v>
      </c>
      <c r="J2" s="28">
        <v>6.9889999999999994E-2</v>
      </c>
      <c r="K2" s="28">
        <v>6.862E-2</v>
      </c>
      <c r="L2">
        <v>6.7400000000000002E-2</v>
      </c>
      <c r="M2">
        <v>6.6210000000000005E-2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1.7780000000000001E-2</v>
      </c>
      <c r="D4" s="28">
        <v>1.7070000000000002E-2</v>
      </c>
      <c r="E4" s="28">
        <v>1.6420000000000001E-2</v>
      </c>
      <c r="F4" s="28">
        <v>1.5810000000000001E-2</v>
      </c>
      <c r="G4" s="28">
        <v>1.5220000000000001E-2</v>
      </c>
      <c r="H4" s="28">
        <v>1.4650000000000002E-2</v>
      </c>
      <c r="I4" s="28">
        <v>1.41E-2</v>
      </c>
      <c r="J4" s="28">
        <v>1.357E-2</v>
      </c>
      <c r="K4" s="28">
        <v>1.306E-2</v>
      </c>
      <c r="L4">
        <v>1.2580000000000001E-2</v>
      </c>
      <c r="M4">
        <v>1.2110000000000001E-2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0.15966918645100001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0.16200000000000001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0.11699999999999999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5.952</v>
      </c>
      <c r="D13" s="28">
        <v>5.7889999999999997</v>
      </c>
      <c r="E13" s="28">
        <v>5.6550000000000002</v>
      </c>
      <c r="F13" s="28">
        <v>5.4829999999999997</v>
      </c>
      <c r="G13" s="28">
        <v>5.3520000000000003</v>
      </c>
      <c r="H13" s="28">
        <v>5.2549999999999999</v>
      </c>
      <c r="I13" s="28">
        <v>5.0259999999999998</v>
      </c>
      <c r="J13" s="28">
        <v>5.226</v>
      </c>
      <c r="K13" s="28">
        <v>4.7640000000000002</v>
      </c>
      <c r="L13">
        <v>4.9390000000000001</v>
      </c>
      <c r="M13">
        <v>4.7779999999999996</v>
      </c>
    </row>
    <row r="14" spans="1:13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62.267198925302971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39.975115048626499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480.84054251477158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7.5977498652403259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1.5745807631083883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1.5745807631083883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1.5745807631083883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1.5745807631083883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13.107414492422405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13.107414492422405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0.81418029231775391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11.065100889871365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79.90136660715082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22.669145438411167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4.3388595676177415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18.641484890005319</v>
      </c>
      <c r="E24" s="86" t="s">
        <v>201</v>
      </c>
    </row>
    <row r="25" spans="1:5" ht="15.75" customHeight="1" x14ac:dyDescent="0.25">
      <c r="A25" s="53" t="s">
        <v>87</v>
      </c>
      <c r="B25" s="85">
        <v>0.63100000000000001</v>
      </c>
      <c r="C25" s="85">
        <v>0.95</v>
      </c>
      <c r="D25" s="86">
        <v>18.673074583845779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5.4332620627330765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7.9566609166760616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0.93659454593280866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123.32014378516119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292.168427613039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292.168427613039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1.7579636017261002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0.94799999999999995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0.99900000000000011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2.0603581891635803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1.77908580784054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2020-07-03T01:34:07Z</dcterms:modified>
</cp:coreProperties>
</file>