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BEDFFF01-1A5C-4782-B7A5-2FF760FF4892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<sst xmlns="http://schemas.openxmlformats.org/spreadsheetml/2006/main" count="1106" uniqueCount="272">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</sst>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1.5700000000000002E-2</v>
      </c>
      <c r="D45" s="17"/>
    </row>
    <row r="46" spans="1:5" ht="15.75" customHeight="1" x14ac:dyDescent="0.25">
      <c r="B46" s="16" t="s">
        <v>11</v>
      </c>
      <c r="C46" s="67">
        <v>5.5099999999999996E-2</v>
      </c>
      <c r="D46" s="17"/>
    </row>
    <row r="47" spans="1:5" ht="15.75" customHeight="1" x14ac:dyDescent="0.25">
      <c r="B47" s="16" t="s">
        <v>12</v>
      </c>
      <c r="C47" s="67">
        <v>4.8799999999999996E-2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>
        <f>frac_mam_1month * 2.6</f>
        <v>3.1200000259999996E-2</v>
      </c>
      <c r="C3" s="26">
        <f>frac_mam_1_5months * 2.6</f>
        <v>3.1200000259999996E-2</v>
      </c>
      <c r="D3" s="26">
        <f>frac_mam_6_11months * 2.6</f>
        <v>3.1200000259999996E-2</v>
      </c>
      <c r="E3" s="26">
        <f>frac_mam_12_23months * 2.6</f>
        <v>3.1200000259999996E-2</v>
      </c>
      <c r="F3" s="26">
        <f>frac_mam_24_59months * 2.6</f>
        <v>3.1200000259999996E-2</v>
      </c>
    </row>
    <row r="4" spans="1:6" ht="15.75" customHeight="1" x14ac:dyDescent="0.25">
      <c r="A4" s="3" t="s">
        <v>66</v>
      </c>
      <c r="B4" s="26">
        <f>frac_sam_1month * 2.6</f>
        <v>1.8199999740000004E-2</v>
      </c>
      <c r="C4" s="26">
        <f>frac_sam_1_5months * 2.6</f>
        <v>1.8199999740000004E-2</v>
      </c>
      <c r="D4" s="26">
        <f>frac_sam_6_11months * 2.6</f>
        <v>1.8199999740000004E-2</v>
      </c>
      <c r="E4" s="26">
        <f>frac_sam_12_23months * 2.6</f>
        <v>1.8199999740000004E-2</v>
      </c>
      <c r="F4" s="26">
        <f>frac_sam_24_59months * 2.6</f>
        <v>1.8199999740000004E-2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9.923667778182664E-2</v>
      </c>
      <c r="D7" s="93">
        <f>diarrhoea_1_5mo/26</f>
        <v>8.3077666964615382E-2</v>
      </c>
      <c r="E7" s="93">
        <f>diarrhoea_6_11mo/26</f>
        <v>8.3077666964615382E-2</v>
      </c>
      <c r="F7" s="93">
        <f>diarrhoea_12_23mo/26</f>
        <v>3.9305200405768841E-2</v>
      </c>
      <c r="G7" s="93">
        <f>diarrhoea_24_59mo/26</f>
        <v>3.9305200405768841E-2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15316339.584000001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>
        <f t="shared" ref="H2:H40" si="1">(B2 + stillbirth*B2/(1000-stillbirth))/(1-abortion)</f>
        <v>17732663.202645253</v>
      </c>
      <c r="I2" s="22">
        <f>G2-H2</f>
        <v>313683336.79735476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15046970.9256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>
        <f t="shared" si="1"/>
        <v>17420798.630136985</v>
      </c>
      <c r="I3" s="22">
        <f t="shared" ref="I3:I15" si="3">G3-H3</f>
        <v>309008201.36986303</v>
      </c>
    </row>
    <row r="4" spans="1:9" ht="15.75" customHeight="1" x14ac:dyDescent="0.25">
      <c r="A4" s="92">
        <f t="shared" si="2"/>
        <v>2022</v>
      </c>
      <c r="B4" s="74">
        <v>14770758.571199998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>
        <f t="shared" si="1"/>
        <v>17101010.692155935</v>
      </c>
      <c r="I4" s="22">
        <f t="shared" si="3"/>
        <v>304452989.30784404</v>
      </c>
    </row>
    <row r="5" spans="1:9" ht="15.75" customHeight="1" x14ac:dyDescent="0.25">
      <c r="A5" s="92">
        <f t="shared" si="2"/>
        <v>2023</v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>
        <f t="shared" si="2"/>
        <v>2024</v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>
        <f t="shared" si="2"/>
        <v>2025</v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>
        <f t="shared" si="2"/>
        <v>2026</v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>
        <f t="shared" si="2"/>
        <v>2027</v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>
        <f t="shared" si="2"/>
        <v>2028</v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>
        <f t="shared" si="2"/>
        <v>2029</v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>
        <f t="shared" si="2"/>
        <v>2030</v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0.67438217044688631</v>
      </c>
      <c r="E2" s="77">
        <v>0.63144571883524903</v>
      </c>
      <c r="F2" s="77">
        <v>0.49402003123873117</v>
      </c>
      <c r="G2" s="77">
        <v>0.45114545258181815</v>
      </c>
    </row>
    <row r="3" spans="1:15" ht="15.75" customHeight="1" x14ac:dyDescent="0.25">
      <c r="A3" s="5"/>
      <c r="B3" s="11" t="s">
        <v>118</v>
      </c>
      <c r="C3" s="77">
        <v>0.24461782555311357</v>
      </c>
      <c r="D3" s="77">
        <v>0.24461782555311357</v>
      </c>
      <c r="E3" s="77">
        <v>0.28755427716475096</v>
      </c>
      <c r="F3" s="77">
        <v>0.4249799647612687</v>
      </c>
      <c r="G3" s="77">
        <v>0.46785454341818178</v>
      </c>
    </row>
    <row r="4" spans="1:15" ht="15.75" customHeight="1" x14ac:dyDescent="0.25">
      <c r="A4" s="5"/>
      <c r="B4" s="11" t="s">
        <v>116</v>
      </c>
      <c r="C4" s="78">
        <v>4.8331494099447529E-2</v>
      </c>
      <c r="D4" s="78">
        <v>4.8331494099447529E-2</v>
      </c>
      <c r="E4" s="78">
        <v>5.0764979465437787E-2</v>
      </c>
      <c r="F4" s="78">
        <v>4.6660850184538659E-2</v>
      </c>
      <c r="G4" s="78">
        <v>4.6337031113082044E-2</v>
      </c>
    </row>
    <row r="5" spans="1:15" ht="15.75" customHeight="1" x14ac:dyDescent="0.25">
      <c r="A5" s="5"/>
      <c r="B5" s="11" t="s">
        <v>119</v>
      </c>
      <c r="C5" s="78">
        <v>3.2668509900552492E-2</v>
      </c>
      <c r="D5" s="78">
        <v>3.2668509900552492E-2</v>
      </c>
      <c r="E5" s="78">
        <v>3.023502453456221E-2</v>
      </c>
      <c r="F5" s="78">
        <v>3.4339153815461355E-2</v>
      </c>
      <c r="G5" s="78">
        <v>3.4662972886917963E-2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0.76018874560375138</v>
      </c>
      <c r="D8" s="77">
        <v>0.76018874560375138</v>
      </c>
      <c r="E8" s="77">
        <v>0.74173170731707316</v>
      </c>
      <c r="F8" s="77">
        <v>0.71540668202764979</v>
      </c>
      <c r="G8" s="77">
        <v>0.72686608122941831</v>
      </c>
    </row>
    <row r="9" spans="1:15" ht="15.75" customHeight="1" x14ac:dyDescent="0.25">
      <c r="B9" s="7" t="s">
        <v>121</v>
      </c>
      <c r="C9" s="77">
        <v>0.22081125439624852</v>
      </c>
      <c r="D9" s="77">
        <v>0.22081125439624852</v>
      </c>
      <c r="E9" s="77">
        <v>0.23926829268292688</v>
      </c>
      <c r="F9" s="77">
        <v>0.2655933179723502</v>
      </c>
      <c r="G9" s="77">
        <v>0.25413391877058178</v>
      </c>
    </row>
    <row r="10" spans="1:15" ht="15.75" customHeight="1" x14ac:dyDescent="0.25">
      <c r="B10" s="7" t="s">
        <v>122</v>
      </c>
      <c r="C10" s="78">
        <v>1.2000000099999998E-2</v>
      </c>
      <c r="D10" s="78">
        <v>1.2000000099999998E-2</v>
      </c>
      <c r="E10" s="78">
        <v>1.2000000099999998E-2</v>
      </c>
      <c r="F10" s="78">
        <v>1.2000000099999998E-2</v>
      </c>
      <c r="G10" s="78">
        <v>1.2000000099999998E-2</v>
      </c>
    </row>
    <row r="11" spans="1:15" ht="15.75" customHeight="1" x14ac:dyDescent="0.25">
      <c r="B11" s="7" t="s">
        <v>123</v>
      </c>
      <c r="C11" s="78">
        <v>6.9999999000000005E-3</v>
      </c>
      <c r="D11" s="78">
        <v>6.9999999000000005E-3</v>
      </c>
      <c r="E11" s="78">
        <v>6.9999999000000005E-3</v>
      </c>
      <c r="F11" s="78">
        <v>6.9999999000000005E-3</v>
      </c>
      <c r="G11" s="78">
        <v>6.9999999000000005E-3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>
        <v>0.32400000000000001</v>
      </c>
      <c r="I14" s="80">
        <v>0.32400000000000001</v>
      </c>
      <c r="J14" s="80">
        <v>0.32400000000000001</v>
      </c>
      <c r="K14" s="80">
        <v>0.32400000000000001</v>
      </c>
      <c r="L14" s="80">
        <v>0.102581994335</v>
      </c>
      <c r="M14" s="80">
        <v>0.11149034115899999</v>
      </c>
      <c r="N14" s="80">
        <v>0.11441698703950001</v>
      </c>
      <c r="O14" s="80">
        <v>0.13796585878750001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>
        <f t="shared" si="0"/>
        <v>0.20199414397484874</v>
      </c>
      <c r="I15" s="77">
        <f t="shared" si="0"/>
        <v>0.20199414397484874</v>
      </c>
      <c r="J15" s="77">
        <f t="shared" si="0"/>
        <v>0.20199414397484874</v>
      </c>
      <c r="K15" s="77">
        <f t="shared" si="0"/>
        <v>0.20199414397484874</v>
      </c>
      <c r="L15" s="77">
        <f t="shared" si="0"/>
        <v>6.3953586830034284E-2</v>
      </c>
      <c r="M15" s="77">
        <f t="shared" si="0"/>
        <v>6.9507395135419897E-2</v>
      </c>
      <c r="N15" s="77">
        <f t="shared" si="0"/>
        <v>7.1331979485262861E-2</v>
      </c>
      <c r="O15" s="77">
        <f t="shared" si="0"/>
        <v>8.6013257850419522E-2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0.1007</v>
      </c>
      <c r="D2" s="28">
        <v>9.8549999999999999E-2</v>
      </c>
      <c r="E2" s="28">
        <v>9.6460000000000004E-2</v>
      </c>
      <c r="F2" s="28">
        <v>9.444000000000001E-2</v>
      </c>
      <c r="G2" s="28">
        <v>9.2490000000000003E-2</v>
      </c>
      <c r="H2" s="28">
        <v>9.06E-2</v>
      </c>
      <c r="I2" s="28">
        <v>8.8770000000000002E-2</v>
      </c>
      <c r="J2" s="28">
        <v>8.7010000000000004E-2</v>
      </c>
      <c r="K2" s="28">
        <v>8.5310000000000011E-2</v>
      </c>
      <c r="L2">
        <v>8.3670000000000008E-2</v>
      </c>
      <c r="M2">
        <v>8.2089999999999996E-2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1.7739999999999999E-2</v>
      </c>
      <c r="D4" s="28">
        <v>1.7350000000000001E-2</v>
      </c>
      <c r="E4" s="28">
        <v>1.6959999999999999E-2</v>
      </c>
      <c r="F4" s="28">
        <v>1.6579999999999998E-2</v>
      </c>
      <c r="G4" s="28">
        <v>1.6220000000000002E-2</v>
      </c>
      <c r="H4" s="28">
        <v>1.5869999999999999E-2</v>
      </c>
      <c r="I4" s="28">
        <v>1.555E-2</v>
      </c>
      <c r="J4" s="28">
        <v>1.524E-2</v>
      </c>
      <c r="K4" s="28">
        <v>1.4950000000000001E-2</v>
      </c>
      <c r="L4">
        <v>1.4670000000000001E-2</v>
      </c>
      <c r="M4">
        <v>1.439E-2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0.32400000000000001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0.102581994335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10.281000000000001</v>
      </c>
      <c r="D13" s="28">
        <v>9.7910000000000004</v>
      </c>
      <c r="E13" s="28">
        <v>9.3460000000000001</v>
      </c>
      <c r="F13" s="28">
        <v>8.9290000000000003</v>
      </c>
      <c r="G13" s="28">
        <v>8.5429999999999993</v>
      </c>
      <c r="H13" s="28">
        <v>8.18</v>
      </c>
      <c r="I13" s="28">
        <v>7.8449999999999998</v>
      </c>
      <c r="J13" s="28">
        <v>7.54</v>
      </c>
      <c r="K13" s="28">
        <v>7.2290000000000001</v>
      </c>
      <c r="L13">
        <v>6.9560000000000004</v>
      </c>
      <c r="M13">
        <v>6.67</v>
      </c>
    </row>
    <row r="14" spans="1:13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83.410471363702499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40.449016074200848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812.31808725464009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2.9368272794280297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2.0484817886827402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2.0484817886827402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2.0484817886827402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2.0484817886827402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13.581315517996757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13.581315517996757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1.2880813178921058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18.607077933259184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39.938718228324198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23.735422745953461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4.6350477086017117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19.14284064169528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19.140945458292215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6.4995393702753681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11.173750530880806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1.2327777795675219</v>
      </c>
      <c r="E28" s="86" t="s">
        <v>201</v>
      </c>
    </row>
    <row r="29" spans="1:5" ht="15.75" customHeight="1" x14ac:dyDescent="0.25">
      <c r="A29" s="53" t="s">
        <v>58</v>
      </c>
      <c r="B29" s="85">
        <v>0.40700000000000003</v>
      </c>
      <c r="C29" s="85">
        <v>0.95</v>
      </c>
      <c r="D29" s="86">
        <v>171.57648799823235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361.40240137435069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361.40240137435069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2.8242409092683913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0.73099999999999998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2.3565414227982937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2.8453631153828312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2020-07-03T01:34:29Z</dcterms:modified>
</cp:coreProperties>
</file>