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21B1F92-07E2-49DA-A0AE-06B2C4E61D6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<sst xmlns="http://schemas.openxmlformats.org/spreadsheetml/2006/main" count="1106" uniqueCount="272">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</sst>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0.21656592880000006</v>
      </c>
      <c r="C3" s="26">
        <f>frac_mam_1_5months * 2.6</f>
        <v>0.21656592880000006</v>
      </c>
      <c r="D3" s="26">
        <f>frac_mam_6_11months * 2.6</f>
        <v>0.22863743239999998</v>
      </c>
      <c r="E3" s="26">
        <f>frac_mam_12_23months * 2.6</f>
        <v>0.17547844339999999</v>
      </c>
      <c r="F3" s="26">
        <f>frac_mam_24_59months * 2.6</f>
        <v>7.4198110306666676E-2</v>
      </c>
    </row>
    <row r="4" spans="1:6" ht="15.75" customHeight="1" x14ac:dyDescent="0.25">
      <c r="A4" s="3" t="s">
        <v>66</v>
      </c>
      <c r="B4" s="26">
        <f>frac_sam_1month * 2.6</f>
        <v>4.5465113200000004E-2</v>
      </c>
      <c r="C4" s="26">
        <f>frac_sam_1_5months * 2.6</f>
        <v>4.5465113200000004E-2</v>
      </c>
      <c r="D4" s="26">
        <f>frac_sam_6_11months * 2.6</f>
        <v>9.8547555600000003E-2</v>
      </c>
      <c r="E4" s="26">
        <f>frac_sam_12_23months * 2.6</f>
        <v>4.3767471799999999E-2</v>
      </c>
      <c r="F4" s="26">
        <f>frac_sam_24_59months * 2.6</f>
        <v>1.4278535093333333E-2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0.11857681505134615</v>
      </c>
      <c r="D7" s="93">
        <f>diarrhoea_1_5mo/26</f>
        <v>0.12453366752307692</v>
      </c>
      <c r="E7" s="93">
        <f>diarrhoea_6_11mo/26</f>
        <v>0.12453366752307692</v>
      </c>
      <c r="F7" s="93">
        <f>diarrhoea_12_23mo/26</f>
        <v>0.10805644903269231</v>
      </c>
      <c r="G7" s="93">
        <f>diarrhoea_24_59mo/26</f>
        <v>0.10805644903269231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933267.348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1102148.4533598812</v>
      </c>
      <c r="I2" s="22">
        <f>G2-H2</f>
        <v>5143851.5466401186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947978.11120000004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1119521.229706733</v>
      </c>
      <c r="I3" s="22">
        <f t="shared" ref="I3:I15" si="3">G3-H3</f>
        <v>5303478.7702932674</v>
      </c>
    </row>
    <row r="4" spans="1:9" ht="15.75" customHeight="1" x14ac:dyDescent="0.25">
      <c r="A4" s="92">
        <f t="shared" si="2"/>
        <v>2022</v>
      </c>
      <c r="B4" s="74">
        <v>962754.47639999993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1136971.4791838643</v>
      </c>
      <c r="I4" s="22">
        <f t="shared" si="3"/>
        <v>5466028.5208161362</v>
      </c>
    </row>
    <row r="5" spans="1:9" ht="15.75" customHeight="1" x14ac:dyDescent="0.25">
      <c r="A5" s="92">
        <f t="shared" si="2"/>
        <v>2023</v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>
        <f t="shared" si="2"/>
        <v>2024</v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>
        <f t="shared" si="2"/>
        <v>2025</v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>
        <f t="shared" si="2"/>
        <v>2026</v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>
        <f t="shared" si="2"/>
        <v>2027</v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>
        <f t="shared" si="2"/>
        <v>2028</v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>
        <f t="shared" si="2"/>
        <v>2029</v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>
        <f t="shared" si="2"/>
        <v>2030</v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0.69867884858490559</v>
      </c>
      <c r="E2" s="77">
        <v>0.67891143875444848</v>
      </c>
      <c r="F2" s="77">
        <v>0.47180406030791788</v>
      </c>
      <c r="G2" s="77">
        <v>0.40334722821917796</v>
      </c>
    </row>
    <row r="3" spans="1:15" ht="15.75" customHeight="1" x14ac:dyDescent="0.25">
      <c r="A3" s="5"/>
      <c r="B3" s="11" t="s">
        <v>118</v>
      </c>
      <c r="C3" s="77">
        <v>0.19901761141509433</v>
      </c>
      <c r="D3" s="77">
        <v>0.19901761141509433</v>
      </c>
      <c r="E3" s="77">
        <v>0.1895594912455516</v>
      </c>
      <c r="F3" s="77">
        <v>0.3073009496920821</v>
      </c>
      <c r="G3" s="77">
        <v>0.34523788178082188</v>
      </c>
    </row>
    <row r="4" spans="1:15" ht="15.75" customHeight="1" x14ac:dyDescent="0.25">
      <c r="A4" s="5"/>
      <c r="B4" s="11" t="s">
        <v>116</v>
      </c>
      <c r="C4" s="78">
        <v>7.2882914117647066E-2</v>
      </c>
      <c r="D4" s="78">
        <v>7.2882914117647066E-2</v>
      </c>
      <c r="E4" s="78">
        <v>8.3315841768488746E-2</v>
      </c>
      <c r="F4" s="78">
        <v>0.14589977734567899</v>
      </c>
      <c r="G4" s="78">
        <v>0.13904379476424367</v>
      </c>
    </row>
    <row r="5" spans="1:15" ht="15.75" customHeight="1" x14ac:dyDescent="0.25">
      <c r="A5" s="5"/>
      <c r="B5" s="11" t="s">
        <v>119</v>
      </c>
      <c r="C5" s="78">
        <v>2.9420625882352947E-2</v>
      </c>
      <c r="D5" s="78">
        <v>2.9420625882352947E-2</v>
      </c>
      <c r="E5" s="78">
        <v>4.8213228231511265E-2</v>
      </c>
      <c r="F5" s="78">
        <v>7.4995212654320992E-2</v>
      </c>
      <c r="G5" s="78">
        <v>0.11237109523575639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0.75127267477246207</v>
      </c>
      <c r="D8" s="77">
        <v>0.75127267477246207</v>
      </c>
      <c r="E8" s="77">
        <v>0.6496712915502959</v>
      </c>
      <c r="F8" s="77">
        <v>0.70460042513140309</v>
      </c>
      <c r="G8" s="77">
        <v>0.84534985240478677</v>
      </c>
    </row>
    <row r="9" spans="1:15" ht="15.75" customHeight="1" x14ac:dyDescent="0.25">
      <c r="B9" s="7" t="s">
        <v>121</v>
      </c>
      <c r="C9" s="77">
        <v>0.1479461552275379</v>
      </c>
      <c r="D9" s="77">
        <v>0.1479461552275379</v>
      </c>
      <c r="E9" s="77">
        <v>0.22448832844970418</v>
      </c>
      <c r="F9" s="77">
        <v>0.21107422286859689</v>
      </c>
      <c r="G9" s="77">
        <v>0.12062066859521332</v>
      </c>
    </row>
    <row r="10" spans="1:15" ht="15.75" customHeight="1" x14ac:dyDescent="0.25">
      <c r="B10" s="7" t="s">
        <v>122</v>
      </c>
      <c r="C10" s="78">
        <v>8.3294588000000017E-2</v>
      </c>
      <c r="D10" s="78">
        <v>8.3294588000000017E-2</v>
      </c>
      <c r="E10" s="78">
        <v>8.7937473999999988E-2</v>
      </c>
      <c r="F10" s="78">
        <v>6.7491708999999997E-2</v>
      </c>
      <c r="G10" s="78">
        <v>2.8537734733333337E-2</v>
      </c>
    </row>
    <row r="11" spans="1:15" ht="15.75" customHeight="1" x14ac:dyDescent="0.25">
      <c r="B11" s="7" t="s">
        <v>123</v>
      </c>
      <c r="C11" s="78">
        <v>1.7486582000000001E-2</v>
      </c>
      <c r="D11" s="78">
        <v>1.7486582000000001E-2</v>
      </c>
      <c r="E11" s="78">
        <v>3.7902906E-2</v>
      </c>
      <c r="F11" s="78">
        <v>1.6833642999999999E-2</v>
      </c>
      <c r="G11" s="78">
        <v>5.491744266666666E-3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0.60799999999999998</v>
      </c>
      <c r="I14" s="80">
        <v>0.63836871508379878</v>
      </c>
      <c r="J14" s="80">
        <v>0.64192178770949715</v>
      </c>
      <c r="K14" s="80">
        <v>0.62652513966480439</v>
      </c>
      <c r="L14" s="80">
        <v>0.44071942590399998</v>
      </c>
      <c r="M14" s="80">
        <v>0.31360942769950001</v>
      </c>
      <c r="N14" s="80">
        <v>0.38571239696100001</v>
      </c>
      <c r="O14" s="80">
        <v>0.41623452230199992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0.24935472577940362</v>
      </c>
      <c r="I15" s="77">
        <f t="shared" si="0"/>
        <v>0.26180963140768237</v>
      </c>
      <c r="J15" s="77">
        <f t="shared" si="0"/>
        <v>0.26326682787191813</v>
      </c>
      <c r="K15" s="77">
        <f t="shared" si="0"/>
        <v>0.25695230986023004</v>
      </c>
      <c r="L15" s="77">
        <f t="shared" si="0"/>
        <v>0.18074913090780939</v>
      </c>
      <c r="M15" s="77">
        <f t="shared" si="0"/>
        <v>0.12861840928592852</v>
      </c>
      <c r="N15" s="77">
        <f t="shared" si="0"/>
        <v>0.15818948844395828</v>
      </c>
      <c r="O15" s="77">
        <f t="shared" si="0"/>
        <v>0.17070731113246096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0.121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0.72900000000000009</v>
      </c>
      <c r="D3" s="78">
        <v>0.69900000000000007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0.13300000000000001</v>
      </c>
      <c r="E4" s="78">
        <v>0.254</v>
      </c>
      <c r="F4" s="78">
        <v>0.71699999999999986</v>
      </c>
      <c r="G4" s="78">
        <v>0</v>
      </c>
    </row>
    <row r="5" spans="1:7" x14ac:dyDescent="0.25">
      <c r="B5" s="43" t="s">
        <v>169</v>
      </c>
      <c r="C5" s="77">
        <f>1-SUM(C2:C4)</f>
        <v>1.6999999999999904E-2</v>
      </c>
      <c r="D5" s="77">
        <f t="shared" ref="D5:G5" si="0">1-SUM(D2:D4)</f>
        <v>4.6999999999999931E-2</v>
      </c>
      <c r="E5" s="77">
        <f t="shared" si="0"/>
        <v>0.746</v>
      </c>
      <c r="F5" s="77">
        <f t="shared" si="0"/>
        <v>0.28300000000000014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0.28262999999999999</v>
      </c>
      <c r="D2" s="28">
        <v>0.27567000000000003</v>
      </c>
      <c r="E2" s="28">
        <v>0.26893</v>
      </c>
      <c r="F2" s="28">
        <v>0.26234999999999997</v>
      </c>
      <c r="G2" s="28">
        <v>0.25591999999999998</v>
      </c>
      <c r="H2" s="28">
        <v>0.24963000000000002</v>
      </c>
      <c r="I2" s="28">
        <v>0.24349000000000001</v>
      </c>
      <c r="J2" s="28">
        <v>0.23749999999999999</v>
      </c>
      <c r="K2" s="28">
        <v>0.23164999999999999</v>
      </c>
      <c r="L2">
        <v>0.22594999999999998</v>
      </c>
      <c r="M2">
        <v>0.22039999999999998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5.7529999999999998E-2</v>
      </c>
      <c r="D4" s="28">
        <v>5.6740000000000006E-2</v>
      </c>
      <c r="E4" s="28">
        <v>5.5940000000000004E-2</v>
      </c>
      <c r="F4" s="28">
        <v>5.5170000000000004E-2</v>
      </c>
      <c r="G4" s="28">
        <v>5.4420000000000003E-2</v>
      </c>
      <c r="H4" s="28">
        <v>5.3699999999999998E-2</v>
      </c>
      <c r="I4" s="28">
        <v>5.2990000000000002E-2</v>
      </c>
      <c r="J4" s="28">
        <v>5.2300000000000006E-2</v>
      </c>
      <c r="K4" s="28">
        <v>5.1630000000000002E-2</v>
      </c>
      <c r="L4">
        <v>5.0979999999999998E-2</v>
      </c>
      <c r="M4">
        <v>5.0339999999999996E-2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0.60799999999999998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0.44071942590399998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0.71699999999999986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>
        <v>65.31</v>
      </c>
      <c r="G13" s="28">
        <v>62.942999999999998</v>
      </c>
      <c r="H13" s="28">
        <v>60.674999999999997</v>
      </c>
      <c r="I13" s="28">
        <v>58.542999999999999</v>
      </c>
      <c r="J13" s="28">
        <v>56.524000000000001</v>
      </c>
      <c r="K13" s="28">
        <v>54.601999999999997</v>
      </c>
      <c r="L13">
        <v>52.767000000000003</v>
      </c>
      <c r="M13">
        <v>51.02</v>
      </c>
    </row>
    <row r="14" spans="1:13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14.306920841998267</v>
      </c>
      <c r="E14" s="86" t="s">
        <v>201</v>
      </c>
    </row>
    <row r="15" spans="1:5" ht="15.75" customHeight="1" x14ac:dyDescent="0.25">
      <c r="A15" s="11" t="s">
        <v>206</v>
      </c>
      <c r="B15" s="85">
        <v>0.25</v>
      </c>
      <c r="C15" s="85">
        <v>0.95</v>
      </c>
      <c r="D15" s="86">
        <v>14.306920841998267</v>
      </c>
      <c r="E15" s="86" t="s">
        <v>201</v>
      </c>
    </row>
    <row r="16" spans="1:5" ht="15.75" customHeight="1" x14ac:dyDescent="0.25">
      <c r="A16" s="53" t="s">
        <v>57</v>
      </c>
      <c r="B16" s="85">
        <v>0.2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 x14ac:dyDescent="0.25">
      <c r="A18" s="53" t="s">
        <v>175</v>
      </c>
      <c r="B18" s="85">
        <v>0.113</v>
      </c>
      <c r="C18" s="85">
        <v>0.95</v>
      </c>
      <c r="D18" s="86">
        <v>3.6171916310093835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 x14ac:dyDescent="0.25">
      <c r="A25" s="53" t="s">
        <v>87</v>
      </c>
      <c r="B25" s="85">
        <v>0.28100000000000003</v>
      </c>
      <c r="C25" s="85">
        <v>0.95</v>
      </c>
      <c r="D25" s="86">
        <v>20.615343458261503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 x14ac:dyDescent="0.25">
      <c r="A28" s="53" t="s">
        <v>84</v>
      </c>
      <c r="B28" s="85">
        <v>0.17199999999999999</v>
      </c>
      <c r="C28" s="85">
        <v>0.95</v>
      </c>
      <c r="D28" s="86">
        <v>0.71215531691149447</v>
      </c>
      <c r="E28" s="86" t="s">
        <v>201</v>
      </c>
    </row>
    <row r="29" spans="1:5" ht="15.75" customHeight="1" x14ac:dyDescent="0.25">
      <c r="A29" s="53" t="s">
        <v>58</v>
      </c>
      <c r="B29" s="85">
        <v>0.113</v>
      </c>
      <c r="C29" s="85">
        <v>0.95</v>
      </c>
      <c r="D29" s="86">
        <v>75.665679869964904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 x14ac:dyDescent="0.25">
      <c r="A32" s="53" t="s">
        <v>28</v>
      </c>
      <c r="B32" s="85">
        <v>0.6080000000000001</v>
      </c>
      <c r="C32" s="85">
        <v>0.95</v>
      </c>
      <c r="D32" s="86">
        <v>0.73334431799167266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0.47299999999999998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0.22500000000000001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0.81900000000000006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 x14ac:dyDescent="0.25">
      <c r="A39" s="53" t="s">
        <v>60</v>
      </c>
      <c r="B39" s="85">
        <v>1E-3</v>
      </c>
      <c r="C39" s="85">
        <v>0.95</v>
      </c>
      <c r="D39" s="86">
        <v>0.75730237585295845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2020-07-03T01:34:39Z</dcterms:modified>
</cp:coreProperties>
</file>