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86AD2A4-C842-4D66-9412-2853D99F14A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<sst xmlns="http://schemas.openxmlformats.org/spreadsheetml/2006/main" count="1106" uniqueCount="272">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</sst>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5.8857837999999996E-2</v>
      </c>
      <c r="C3" s="26">
        <f>frac_mam_1_5months * 2.6</f>
        <v>5.8857837999999996E-2</v>
      </c>
      <c r="D3" s="26">
        <f>frac_mam_6_11months * 2.6</f>
        <v>0.10064225392000002</v>
      </c>
      <c r="E3" s="26">
        <f>frac_mam_12_23months * 2.6</f>
        <v>6.3450336300000007E-2</v>
      </c>
      <c r="F3" s="26">
        <f>frac_mam_24_59months * 2.6</f>
        <v>2.243848897333333E-2</v>
      </c>
    </row>
    <row r="4" spans="1:6" ht="15.75" customHeight="1" x14ac:dyDescent="0.25">
      <c r="A4" s="3" t="s">
        <v>66</v>
      </c>
      <c r="B4" s="26">
        <f>frac_sam_1month * 2.6</f>
        <v>5.25616052E-2</v>
      </c>
      <c r="C4" s="26">
        <f>frac_sam_1_5months * 2.6</f>
        <v>5.25616052E-2</v>
      </c>
      <c r="D4" s="26">
        <f>frac_sam_6_11months * 2.6</f>
        <v>8.1342944800000001E-3</v>
      </c>
      <c r="E4" s="26">
        <f>frac_sam_12_23months * 2.6</f>
        <v>7.9018510999999993E-3</v>
      </c>
      <c r="F4" s="26">
        <f>frac_sam_24_59months * 2.6</f>
        <v>3.3797139133333333E-3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0.11711495149201921</v>
      </c>
      <c r="D7" s="93">
        <f>diarrhoea_1_5mo/26</f>
        <v>0.12228934180961538</v>
      </c>
      <c r="E7" s="93">
        <f>diarrhoea_6_11mo/26</f>
        <v>0.12228934180961538</v>
      </c>
      <c r="F7" s="93">
        <f>diarrhoea_12_23mo/26</f>
        <v>7.579144186846154E-2</v>
      </c>
      <c r="G7" s="93">
        <f>diarrhoea_24_59mo/26</f>
        <v>7.579144186846154E-2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38845.805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45206.389161397841</v>
      </c>
      <c r="I2" s="22">
        <f>G2-H2</f>
        <v>350793.61083860218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38780.033600000002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45129.848399683935</v>
      </c>
      <c r="I3" s="22">
        <f t="shared" ref="I3:I15" si="3">G3-H3</f>
        <v>359870.15160031605</v>
      </c>
    </row>
    <row r="4" spans="1:9" ht="15.75" customHeight="1" x14ac:dyDescent="0.25">
      <c r="A4" s="92">
        <f t="shared" si="2"/>
        <v>2022</v>
      </c>
      <c r="B4" s="74">
        <v>38664.828399999999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44995.779583125317</v>
      </c>
      <c r="I4" s="22">
        <f t="shared" si="3"/>
        <v>367004.22041687468</v>
      </c>
    </row>
    <row r="5" spans="1:9" ht="15.75" customHeight="1" x14ac:dyDescent="0.25">
      <c r="A5" s="92">
        <f t="shared" si="2"/>
        <v>2023</v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>
        <f t="shared" si="2"/>
        <v>2024</v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>
        <f t="shared" si="2"/>
        <v>2025</v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>
        <f t="shared" si="2"/>
        <v>2026</v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>
        <f t="shared" si="2"/>
        <v>2027</v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>
        <f t="shared" si="2"/>
        <v>2028</v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>
        <f t="shared" si="2"/>
        <v>2029</v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>
        <f t="shared" si="2"/>
        <v>2030</v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0.5965669780741627</v>
      </c>
      <c r="E2" s="77">
        <v>0.62335937489361704</v>
      </c>
      <c r="F2" s="77">
        <v>0.38505093945086716</v>
      </c>
      <c r="G2" s="77">
        <v>0.39606959683015436</v>
      </c>
    </row>
    <row r="3" spans="1:15" ht="15.75" customHeight="1" x14ac:dyDescent="0.25">
      <c r="A3" s="5"/>
      <c r="B3" s="11" t="s">
        <v>118</v>
      </c>
      <c r="C3" s="77">
        <v>0.2360373519258373</v>
      </c>
      <c r="D3" s="77">
        <v>0.2360373519258373</v>
      </c>
      <c r="E3" s="77">
        <v>0.22997724510638298</v>
      </c>
      <c r="F3" s="77">
        <v>0.29816765054913302</v>
      </c>
      <c r="G3" s="77">
        <v>0.34178594650317895</v>
      </c>
    </row>
    <row r="4" spans="1:15" ht="15.75" customHeight="1" x14ac:dyDescent="0.25">
      <c r="A4" s="5"/>
      <c r="B4" s="11" t="s">
        <v>116</v>
      </c>
      <c r="C4" s="78">
        <v>0.12405973512690356</v>
      </c>
      <c r="D4" s="78">
        <v>0.12405973512690356</v>
      </c>
      <c r="E4" s="78">
        <v>9.4842319066666653E-2</v>
      </c>
      <c r="F4" s="78">
        <v>0.18482618030855535</v>
      </c>
      <c r="G4" s="78">
        <v>0.17248592914223668</v>
      </c>
    </row>
    <row r="5" spans="1:15" ht="15.75" customHeight="1" x14ac:dyDescent="0.25">
      <c r="A5" s="5"/>
      <c r="B5" s="11" t="s">
        <v>119</v>
      </c>
      <c r="C5" s="78">
        <v>4.3335934873096449E-2</v>
      </c>
      <c r="D5" s="78">
        <v>4.3335934873096449E-2</v>
      </c>
      <c r="E5" s="78">
        <v>5.1821060933333343E-2</v>
      </c>
      <c r="F5" s="78">
        <v>0.13195522969144463</v>
      </c>
      <c r="G5" s="78">
        <v>8.9658527524429973E-2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0.92707894282722525</v>
      </c>
      <c r="D8" s="77">
        <v>0.92707894282722525</v>
      </c>
      <c r="E8" s="77">
        <v>0.8660510753291536</v>
      </c>
      <c r="F8" s="77">
        <v>0.91358372231654672</v>
      </c>
      <c r="G8" s="77">
        <v>0.94301907633225479</v>
      </c>
    </row>
    <row r="9" spans="1:15" ht="15.75" customHeight="1" x14ac:dyDescent="0.25">
      <c r="B9" s="7" t="s">
        <v>121</v>
      </c>
      <c r="C9" s="77">
        <v>3.0067425172774869E-2</v>
      </c>
      <c r="D9" s="77">
        <v>3.0067425172774869E-2</v>
      </c>
      <c r="E9" s="77">
        <v>9.2111790670846391E-2</v>
      </c>
      <c r="F9" s="77">
        <v>5.8973128683453238E-2</v>
      </c>
      <c r="G9" s="77">
        <v>4.7050845634411857E-2</v>
      </c>
    </row>
    <row r="10" spans="1:15" ht="15.75" customHeight="1" x14ac:dyDescent="0.25">
      <c r="B10" s="7" t="s">
        <v>122</v>
      </c>
      <c r="C10" s="78">
        <v>2.2637629999999999E-2</v>
      </c>
      <c r="D10" s="78">
        <v>2.2637629999999999E-2</v>
      </c>
      <c r="E10" s="78">
        <v>3.8708559200000006E-2</v>
      </c>
      <c r="F10" s="78">
        <v>2.4403975500000001E-2</v>
      </c>
      <c r="G10" s="78">
        <v>8.6301880666666657E-3</v>
      </c>
    </row>
    <row r="11" spans="1:15" ht="15.75" customHeight="1" x14ac:dyDescent="0.25">
      <c r="B11" s="7" t="s">
        <v>123</v>
      </c>
      <c r="C11" s="78">
        <v>2.0216002E-2</v>
      </c>
      <c r="D11" s="78">
        <v>2.0216002E-2</v>
      </c>
      <c r="E11" s="78">
        <v>3.1285748000000001E-3</v>
      </c>
      <c r="F11" s="78">
        <v>3.0391734999999998E-3</v>
      </c>
      <c r="G11" s="78">
        <v>1.2998899666666667E-3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0.80500000000000005</v>
      </c>
      <c r="I14" s="80">
        <v>0.37290789473684216</v>
      </c>
      <c r="J14" s="80">
        <v>0.41919078947368421</v>
      </c>
      <c r="K14" s="80">
        <v>0.42712499999999998</v>
      </c>
      <c r="L14" s="80">
        <v>0.21692277128199999</v>
      </c>
      <c r="M14" s="80">
        <v>0.19678257367149998</v>
      </c>
      <c r="N14" s="80">
        <v>0.17114772013750001</v>
      </c>
      <c r="O14" s="80">
        <v>0.2187453798015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0.37222982547371386</v>
      </c>
      <c r="I15" s="77">
        <f t="shared" si="0"/>
        <v>0.17243160319958362</v>
      </c>
      <c r="J15" s="77">
        <f t="shared" si="0"/>
        <v>0.19383268870307802</v>
      </c>
      <c r="K15" s="77">
        <f t="shared" si="0"/>
        <v>0.19750144621796276</v>
      </c>
      <c r="L15" s="77">
        <f t="shared" si="0"/>
        <v>0.10030450347276175</v>
      </c>
      <c r="M15" s="77">
        <f t="shared" si="0"/>
        <v>9.0991730501876616E-2</v>
      </c>
      <c r="N15" s="77">
        <f t="shared" si="0"/>
        <v>7.9138243474541181E-2</v>
      </c>
      <c r="O15" s="77">
        <f t="shared" si="0"/>
        <v>0.10114727272881192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0.32299999999999995</v>
      </c>
      <c r="D2" s="78">
        <v>0.32299999999999995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2.6000000000000002E-2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0.43700000000000006</v>
      </c>
      <c r="D4" s="78">
        <v>0.43700000000000006</v>
      </c>
      <c r="E4" s="78">
        <v>0.76</v>
      </c>
      <c r="F4" s="78">
        <v>0.8175</v>
      </c>
      <c r="G4" s="78">
        <v>0</v>
      </c>
    </row>
    <row r="5" spans="1:7" x14ac:dyDescent="0.25">
      <c r="B5" s="43" t="s">
        <v>169</v>
      </c>
      <c r="C5" s="77">
        <f>1-SUM(C2:C4)</f>
        <v>0.21399999999999997</v>
      </c>
      <c r="D5" s="77">
        <f t="shared" ref="D5:G5" si="0">1-SUM(D2:D4)</f>
        <v>0.17199999999999993</v>
      </c>
      <c r="E5" s="77">
        <f t="shared" si="0"/>
        <v>0.24</v>
      </c>
      <c r="F5" s="77">
        <f t="shared" si="0"/>
        <v>0.1825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0.28012999999999999</v>
      </c>
      <c r="D2" s="28">
        <v>0.27274999999999999</v>
      </c>
      <c r="E2" s="28">
        <v>0.26577000000000001</v>
      </c>
      <c r="F2" s="28">
        <v>0.25902000000000003</v>
      </c>
      <c r="G2" s="28">
        <v>0.25246999999999997</v>
      </c>
      <c r="H2" s="28">
        <v>0.24614</v>
      </c>
      <c r="I2" s="28">
        <v>0.24001</v>
      </c>
      <c r="J2" s="28">
        <v>0.2341</v>
      </c>
      <c r="K2" s="28">
        <v>0.22838</v>
      </c>
      <c r="L2">
        <v>0.22286999999999998</v>
      </c>
      <c r="M2">
        <v>0.21756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1.312E-2</v>
      </c>
      <c r="D4" s="28">
        <v>1.299E-2</v>
      </c>
      <c r="E4" s="28">
        <v>1.2829999999999999E-2</v>
      </c>
      <c r="F4" s="28">
        <v>1.2669999999999999E-2</v>
      </c>
      <c r="G4" s="28">
        <v>1.2509999999999999E-2</v>
      </c>
      <c r="H4" s="28">
        <v>1.2359999999999999E-2</v>
      </c>
      <c r="I4" s="28">
        <v>1.222E-2</v>
      </c>
      <c r="J4" s="28">
        <v>1.208E-2</v>
      </c>
      <c r="K4" s="28">
        <v>1.1939999999999999E-2</v>
      </c>
      <c r="L4">
        <v>1.1810000000000001E-2</v>
      </c>
      <c r="M4">
        <v>1.1690000000000001E-2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0.80500000000000005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0.21692277128199999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0.32299999999999995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0.8175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42.284999999999997</v>
      </c>
      <c r="D13" s="28">
        <v>41.356000000000002</v>
      </c>
      <c r="E13" s="28">
        <v>40.408000000000001</v>
      </c>
      <c r="F13" s="28">
        <v>39.430999999999997</v>
      </c>
      <c r="G13" s="28">
        <v>38.418999999999997</v>
      </c>
      <c r="H13" s="28">
        <v>37.387999999999998</v>
      </c>
      <c r="I13" s="28">
        <v>36.564999999999998</v>
      </c>
      <c r="J13" s="28">
        <v>35.732999999999997</v>
      </c>
      <c r="K13" s="28">
        <v>34.978000000000002</v>
      </c>
      <c r="L13">
        <v>34.262999999999998</v>
      </c>
      <c r="M13">
        <v>33.603000000000002</v>
      </c>
    </row>
    <row r="14" spans="1:13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49.266516263145533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39.683720380903551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277.01994750756228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0.71839098168186444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1.2831860953854453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1.2831860953854453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1.2831860953854453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1.2831860953854453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12.816019824699461</v>
      </c>
      <c r="E14" s="86" t="s">
        <v>201</v>
      </c>
    </row>
    <row r="15" spans="1:5" ht="15.75" customHeight="1" x14ac:dyDescent="0.25">
      <c r="A15" s="11" t="s">
        <v>206</v>
      </c>
      <c r="B15" s="85">
        <v>0.33600000000000002</v>
      </c>
      <c r="C15" s="85">
        <v>0.95</v>
      </c>
      <c r="D15" s="86">
        <v>12.816019824699461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0.51560582851631831</v>
      </c>
      <c r="E17" s="86" t="s">
        <v>201</v>
      </c>
    </row>
    <row r="18" spans="1:5" ht="15.75" customHeight="1" x14ac:dyDescent="0.25">
      <c r="A18" s="53" t="s">
        <v>175</v>
      </c>
      <c r="B18" s="85">
        <v>0.624</v>
      </c>
      <c r="C18" s="85">
        <v>0.95</v>
      </c>
      <c r="D18" s="86">
        <v>6.4276517687842469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6.3700694345543045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22.013507436034544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4.1567379002909028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18.37373470672004</v>
      </c>
      <c r="E24" s="86" t="s">
        <v>201</v>
      </c>
    </row>
    <row r="25" spans="1:5" ht="15.75" customHeight="1" x14ac:dyDescent="0.25">
      <c r="A25" s="53" t="s">
        <v>87</v>
      </c>
      <c r="B25" s="85">
        <v>0.59499999999999997</v>
      </c>
      <c r="C25" s="85">
        <v>0.95</v>
      </c>
      <c r="D25" s="86">
        <v>18.369755112953793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4.7776240603564544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5.9785205274883069</v>
      </c>
      <c r="E27" s="86" t="s">
        <v>201</v>
      </c>
    </row>
    <row r="28" spans="1:5" ht="15.75" customHeight="1" x14ac:dyDescent="0.25">
      <c r="A28" s="53" t="s">
        <v>84</v>
      </c>
      <c r="B28" s="85">
        <v>0.85499999999999998</v>
      </c>
      <c r="C28" s="85">
        <v>0.95</v>
      </c>
      <c r="D28" s="86">
        <v>0.75446443506365257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93.648037947344875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195.1935219170127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195.1935219170127</v>
      </c>
      <c r="E31" s="86" t="s">
        <v>201</v>
      </c>
    </row>
    <row r="32" spans="1:5" ht="15.75" customHeight="1" x14ac:dyDescent="0.25">
      <c r="A32" s="53" t="s">
        <v>28</v>
      </c>
      <c r="B32" s="85">
        <v>0.54700000000000004</v>
      </c>
      <c r="C32" s="85">
        <v>0.95</v>
      </c>
      <c r="D32" s="86">
        <v>1.1023285790628059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0.57499999999999996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0.74099999999999999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1.8781760213525573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1.1234478054639179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2020-07-03T01:34:55Z</dcterms:modified>
</cp:coreProperties>
</file>