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7043C38-6C6E-4602-BF06-15BB865EAD3C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<sst xmlns="http://schemas.openxmlformats.org/spreadsheetml/2006/main" count="1106" uniqueCount="272">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</sst>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1.6200000000000003E-2</v>
      </c>
      <c r="D45" s="17"/>
    </row>
    <row r="46" spans="1:5" ht="15.75" customHeight="1" x14ac:dyDescent="0.25">
      <c r="B46" s="16" t="s">
        <v>11</v>
      </c>
      <c r="C46" s="67">
        <v>8.4600000000000009E-2</v>
      </c>
      <c r="D46" s="17"/>
    </row>
    <row r="47" spans="1:5" ht="15.75" customHeight="1" x14ac:dyDescent="0.25">
      <c r="B47" s="16" t="s">
        <v>12</v>
      </c>
      <c r="C47" s="67">
        <v>0.30459999999999998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0.24924109859999996</v>
      </c>
      <c r="C3" s="26">
        <f>frac_mam_1_5months * 2.6</f>
        <v>0.24924109859999996</v>
      </c>
      <c r="D3" s="26">
        <f>frac_mam_6_11months * 2.6</f>
        <v>0.23437326640000003</v>
      </c>
      <c r="E3" s="26">
        <f>frac_mam_12_23months * 2.6</f>
        <v>0.26121403880000005</v>
      </c>
      <c r="F3" s="26">
        <f>frac_mam_24_59months * 2.6</f>
        <v>0.13369351060000001</v>
      </c>
    </row>
    <row r="4" spans="1:6" ht="15.75" customHeight="1" x14ac:dyDescent="0.25">
      <c r="A4" s="3" t="s">
        <v>66</v>
      </c>
      <c r="B4" s="26">
        <f>frac_sam_1month * 2.6</f>
        <v>0.15155807940000002</v>
      </c>
      <c r="C4" s="26">
        <f>frac_sam_1_5months * 2.6</f>
        <v>0.15155807940000002</v>
      </c>
      <c r="D4" s="26">
        <f>frac_sam_6_11months * 2.6</f>
        <v>0.11348231959999999</v>
      </c>
      <c r="E4" s="26">
        <f>frac_sam_12_23months * 2.6</f>
        <v>7.2173353199999998E-2</v>
      </c>
      <c r="F4" s="26">
        <f>frac_sam_24_59months * 2.6</f>
        <v>6.2512259333333334E-2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0.12909211496682696</v>
      </c>
      <c r="D7" s="93">
        <f>diarrhoea_1_5mo/26</f>
        <v>0.10689812901461539</v>
      </c>
      <c r="E7" s="93">
        <f>diarrhoea_6_11mo/26</f>
        <v>0.10689812901461539</v>
      </c>
      <c r="F7" s="93">
        <f>diarrhoea_12_23mo/26</f>
        <v>6.7581372362307685E-2</v>
      </c>
      <c r="G7" s="93">
        <f>diarrhoea_24_59mo/26</f>
        <v>6.7581372362307685E-2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3349055.0589999999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3967317.9156582691</v>
      </c>
      <c r="I2" s="22">
        <f>G2-H2</f>
        <v>24519682.084341731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3368452.0058000004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3990295.6969108977</v>
      </c>
      <c r="I3" s="22">
        <f t="shared" ref="I3:I15" si="3">G3-H3</f>
        <v>25362704.303089101</v>
      </c>
    </row>
    <row r="4" spans="1:9" ht="15.75" customHeight="1" x14ac:dyDescent="0.25">
      <c r="A4" s="92">
        <f t="shared" si="2"/>
        <v>2022</v>
      </c>
      <c r="B4" s="74">
        <v>3385655.5529999998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4010675.1591224894</v>
      </c>
      <c r="I4" s="22">
        <f t="shared" si="3"/>
        <v>26199324.840877511</v>
      </c>
    </row>
    <row r="5" spans="1:9" ht="15.75" customHeight="1" x14ac:dyDescent="0.25">
      <c r="A5" s="92">
        <f t="shared" si="2"/>
        <v>2023</v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>
        <f t="shared" si="2"/>
        <v>2024</v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>
        <f t="shared" si="2"/>
        <v>2025</v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>
        <f t="shared" si="2"/>
        <v>2026</v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>
        <f t="shared" si="2"/>
        <v>2027</v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>
        <f t="shared" si="2"/>
        <v>2028</v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>
        <f t="shared" si="2"/>
        <v>2029</v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>
        <f t="shared" si="2"/>
        <v>2030</v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0.68341650479141836</v>
      </c>
      <c r="E2" s="77">
        <v>0.6281400940533981</v>
      </c>
      <c r="F2" s="77">
        <v>0.34113816013071896</v>
      </c>
      <c r="G2" s="77">
        <v>0.2840974182234432</v>
      </c>
    </row>
    <row r="3" spans="1:15" ht="15.75" customHeight="1" x14ac:dyDescent="0.25">
      <c r="A3" s="5"/>
      <c r="B3" s="11" t="s">
        <v>118</v>
      </c>
      <c r="C3" s="77">
        <v>0.15486777520858161</v>
      </c>
      <c r="D3" s="77">
        <v>0.15486777520858161</v>
      </c>
      <c r="E3" s="77">
        <v>0.19999980594660194</v>
      </c>
      <c r="F3" s="77">
        <v>0.25536627986928107</v>
      </c>
      <c r="G3" s="77">
        <v>0.26017342510989006</v>
      </c>
    </row>
    <row r="4" spans="1:15" ht="15.75" customHeight="1" x14ac:dyDescent="0.25">
      <c r="A4" s="5"/>
      <c r="B4" s="11" t="s">
        <v>116</v>
      </c>
      <c r="C4" s="78">
        <v>9.5831537777777795E-2</v>
      </c>
      <c r="D4" s="78">
        <v>9.5831537777777795E-2</v>
      </c>
      <c r="E4" s="78">
        <v>0.10549337550432278</v>
      </c>
      <c r="F4" s="78">
        <v>0.24327686017052375</v>
      </c>
      <c r="G4" s="78">
        <v>0.23588327317204294</v>
      </c>
    </row>
    <row r="5" spans="1:15" ht="15.75" customHeight="1" x14ac:dyDescent="0.25">
      <c r="A5" s="5"/>
      <c r="B5" s="11" t="s">
        <v>119</v>
      </c>
      <c r="C5" s="78">
        <v>6.5884182222222226E-2</v>
      </c>
      <c r="D5" s="78">
        <v>6.5884182222222226E-2</v>
      </c>
      <c r="E5" s="78">
        <v>6.6366724495677223E-2</v>
      </c>
      <c r="F5" s="78">
        <v>0.16021869982947626</v>
      </c>
      <c r="G5" s="78">
        <v>0.2198458834946237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0.64957820782096587</v>
      </c>
      <c r="D8" s="77">
        <v>0.64957820782096587</v>
      </c>
      <c r="E8" s="77">
        <v>0.64041547749711647</v>
      </c>
      <c r="F8" s="77">
        <v>0.64151310615916946</v>
      </c>
      <c r="G8" s="77">
        <v>0.71386977674766017</v>
      </c>
    </row>
    <row r="9" spans="1:15" ht="15.75" customHeight="1" x14ac:dyDescent="0.25">
      <c r="B9" s="7" t="s">
        <v>121</v>
      </c>
      <c r="C9" s="77">
        <v>0.19626826217903415</v>
      </c>
      <c r="D9" s="77">
        <v>0.19626826217903415</v>
      </c>
      <c r="E9" s="77">
        <v>0.22579391250288353</v>
      </c>
      <c r="F9" s="77">
        <v>0.23026097384083039</v>
      </c>
      <c r="G9" s="77">
        <v>0.21066646558567317</v>
      </c>
    </row>
    <row r="10" spans="1:15" ht="15.75" customHeight="1" x14ac:dyDescent="0.25">
      <c r="B10" s="7" t="s">
        <v>122</v>
      </c>
      <c r="C10" s="78">
        <v>9.5861960999999982E-2</v>
      </c>
      <c r="D10" s="78">
        <v>9.5861960999999982E-2</v>
      </c>
      <c r="E10" s="78">
        <v>9.0143564000000009E-2</v>
      </c>
      <c r="F10" s="78">
        <v>0.10046693800000001</v>
      </c>
      <c r="G10" s="78">
        <v>5.1420581E-2</v>
      </c>
    </row>
    <row r="11" spans="1:15" ht="15.75" customHeight="1" x14ac:dyDescent="0.25">
      <c r="B11" s="7" t="s">
        <v>123</v>
      </c>
      <c r="C11" s="78">
        <v>5.8291569000000001E-2</v>
      </c>
      <c r="D11" s="78">
        <v>5.8291569000000001E-2</v>
      </c>
      <c r="E11" s="78">
        <v>4.3647045999999995E-2</v>
      </c>
      <c r="F11" s="78">
        <v>2.7758981999999998E-2</v>
      </c>
      <c r="G11" s="78">
        <v>2.4043176666666666E-2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0.44700000000000001</v>
      </c>
      <c r="I14" s="80">
        <v>0.24537711864406778</v>
      </c>
      <c r="J14" s="80">
        <v>0.2983983050847458</v>
      </c>
      <c r="K14" s="80">
        <v>0.31442796610169493</v>
      </c>
      <c r="L14" s="80">
        <v>0.233480045159</v>
      </c>
      <c r="M14" s="80">
        <v>0.21368486372149997</v>
      </c>
      <c r="N14" s="80">
        <v>0.22481026902450002</v>
      </c>
      <c r="O14" s="80">
        <v>0.24163644887300001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0.23112494321030103</v>
      </c>
      <c r="I15" s="77">
        <f t="shared" si="0"/>
        <v>0.12687421165932317</v>
      </c>
      <c r="J15" s="77">
        <f t="shared" si="0"/>
        <v>0.15428924231937796</v>
      </c>
      <c r="K15" s="77">
        <f t="shared" si="0"/>
        <v>0.16257750740265034</v>
      </c>
      <c r="L15" s="77">
        <f t="shared" si="0"/>
        <v>0.12072273417922236</v>
      </c>
      <c r="M15" s="77">
        <f t="shared" si="0"/>
        <v>0.11048747649336151</v>
      </c>
      <c r="N15" s="77">
        <f t="shared" si="0"/>
        <v>0.11623995673686814</v>
      </c>
      <c r="O15" s="77">
        <f t="shared" si="0"/>
        <v>0.12494006828481193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0.57499999999999996</v>
      </c>
      <c r="D2" s="78">
        <v>0.57499999999999996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0.151</v>
      </c>
      <c r="D3" s="78">
        <v>0.24100000000000002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</v>
      </c>
      <c r="D4" s="78">
        <v>0.111</v>
      </c>
      <c r="E4" s="78">
        <v>0.68599999999999994</v>
      </c>
      <c r="F4" s="78">
        <v>0.74699999999999989</v>
      </c>
      <c r="G4" s="78">
        <v>0</v>
      </c>
    </row>
    <row r="5" spans="1:7" x14ac:dyDescent="0.25">
      <c r="B5" s="43" t="s">
        <v>169</v>
      </c>
      <c r="C5" s="77">
        <f>1-SUM(C2:C4)</f>
        <v>0.16300000000000003</v>
      </c>
      <c r="D5" s="77">
        <f t="shared" ref="D5:G5" si="0">1-SUM(D2:D4)</f>
        <v>7.3000000000000065E-2</v>
      </c>
      <c r="E5" s="77">
        <f t="shared" si="0"/>
        <v>0.31400000000000006</v>
      </c>
      <c r="F5" s="77">
        <f t="shared" si="0"/>
        <v>0.25300000000000011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0.41686999999999996</v>
      </c>
      <c r="D2" s="28">
        <v>0.40959000000000001</v>
      </c>
      <c r="E2" s="28">
        <v>0.40192999999999995</v>
      </c>
      <c r="F2" s="28">
        <v>0.39433000000000001</v>
      </c>
      <c r="G2" s="28">
        <v>0.38679000000000002</v>
      </c>
      <c r="H2" s="28">
        <v>0.37929999999999997</v>
      </c>
      <c r="I2" s="28">
        <v>0.37186999999999998</v>
      </c>
      <c r="J2" s="28">
        <v>0.36451</v>
      </c>
      <c r="K2" s="28">
        <v>0.35723999999999995</v>
      </c>
      <c r="L2">
        <v>0.35005999999999998</v>
      </c>
      <c r="M2">
        <v>0.34297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8.7159999999999987E-2</v>
      </c>
      <c r="D4" s="28">
        <v>8.5570000000000007E-2</v>
      </c>
      <c r="E4" s="28">
        <v>8.410999999999999E-2</v>
      </c>
      <c r="F4" s="28">
        <v>8.2659999999999997E-2</v>
      </c>
      <c r="G4" s="28">
        <v>8.1250000000000003E-2</v>
      </c>
      <c r="H4" s="28">
        <v>7.986E-2</v>
      </c>
      <c r="I4" s="28">
        <v>7.85E-2</v>
      </c>
      <c r="J4" s="28">
        <v>7.7170000000000002E-2</v>
      </c>
      <c r="K4" s="28">
        <v>7.5859999999999997E-2</v>
      </c>
      <c r="L4">
        <v>7.4580000000000007E-2</v>
      </c>
      <c r="M4">
        <v>7.3319999999999996E-2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0.44700000000000001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0.233480045159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0.57499999999999996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0.74699999999999989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47.697000000000003</v>
      </c>
      <c r="D13" s="28">
        <v>45.347000000000001</v>
      </c>
      <c r="E13" s="28">
        <v>43.198999999999998</v>
      </c>
      <c r="F13" s="28">
        <v>41.186</v>
      </c>
      <c r="G13" s="28">
        <v>39.319000000000003</v>
      </c>
      <c r="H13" s="28">
        <v>37.572000000000003</v>
      </c>
      <c r="I13" s="28">
        <v>35.945</v>
      </c>
      <c r="J13" s="28">
        <v>34.524000000000001</v>
      </c>
      <c r="K13" s="28">
        <v>32.963000000000001</v>
      </c>
      <c r="L13">
        <v>31.641999999999999</v>
      </c>
      <c r="M13">
        <v>30.381</v>
      </c>
    </row>
    <row r="14" spans="1:13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36.104865630041672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47.391762786682584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70.675747512215978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0.15297543842324213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1.1688974430033845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1.1688974430033845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1.1688974430033845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1.1688974430033845</v>
      </c>
      <c r="E13" s="86" t="s">
        <v>201</v>
      </c>
    </row>
    <row r="14" spans="1:5" ht="15.75" customHeight="1" x14ac:dyDescent="0.25">
      <c r="A14" s="11" t="s">
        <v>189</v>
      </c>
      <c r="B14" s="85">
        <v>5.0999999999999997E-2</v>
      </c>
      <c r="C14" s="85">
        <v>0.95</v>
      </c>
      <c r="D14" s="86">
        <v>15.051012117177663</v>
      </c>
      <c r="E14" s="86" t="s">
        <v>201</v>
      </c>
    </row>
    <row r="15" spans="1:5" ht="15.75" customHeight="1" x14ac:dyDescent="0.25">
      <c r="A15" s="11" t="s">
        <v>206</v>
      </c>
      <c r="B15" s="85">
        <v>5.0999999999999997E-2</v>
      </c>
      <c r="C15" s="85">
        <v>0.95</v>
      </c>
      <c r="D15" s="86">
        <v>15.051012117177663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0.25353452797983911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1.7327840647821271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1.6489285886905378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25.652464004019169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4.9325180741630454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21.746117356862918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21.745828433656246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4.9055673481103588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3.9758877902470471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0.67335435358972484</v>
      </c>
      <c r="E28" s="86" t="s">
        <v>201</v>
      </c>
    </row>
    <row r="29" spans="1:5" ht="15.75" customHeight="1" x14ac:dyDescent="0.25">
      <c r="A29" s="53" t="s">
        <v>58</v>
      </c>
      <c r="B29" s="85">
        <v>0.13800000000000001</v>
      </c>
      <c r="C29" s="85">
        <v>0.95</v>
      </c>
      <c r="D29" s="86">
        <v>63.608546888725961</v>
      </c>
      <c r="E29" s="86" t="s">
        <v>201</v>
      </c>
    </row>
    <row r="30" spans="1:5" ht="15.75" customHeight="1" x14ac:dyDescent="0.25">
      <c r="A30" s="53" t="s">
        <v>67</v>
      </c>
      <c r="B30" s="85">
        <v>0.12</v>
      </c>
      <c r="C30" s="85">
        <v>0.95</v>
      </c>
      <c r="D30" s="86">
        <v>187.81845763657608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187.81845763657608</v>
      </c>
      <c r="E31" s="86" t="s">
        <v>201</v>
      </c>
    </row>
    <row r="32" spans="1:5" ht="15.75" customHeight="1" x14ac:dyDescent="0.25">
      <c r="A32" s="53" t="s">
        <v>28</v>
      </c>
      <c r="B32" s="85">
        <v>0.75</v>
      </c>
      <c r="C32" s="85">
        <v>0.95</v>
      </c>
      <c r="D32" s="86">
        <v>0.48159678577230747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0.28000000000000003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0.57299999999999995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2.0259706923818843</v>
      </c>
      <c r="E38" s="86" t="s">
        <v>201</v>
      </c>
    </row>
    <row r="39" spans="1:6" ht="15.75" customHeight="1" x14ac:dyDescent="0.25">
      <c r="A39" s="53" t="s">
        <v>60</v>
      </c>
      <c r="B39" s="85">
        <v>0.33299999999999996</v>
      </c>
      <c r="C39" s="85">
        <v>0.95</v>
      </c>
      <c r="D39" s="86">
        <v>0.50702185611008344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2020-07-03T01:34:57Z</dcterms:modified>
</cp:coreProperties>
</file>