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CF25870-6601-48FB-B667-05F445D92CF1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<sst xmlns="http://schemas.openxmlformats.org/spreadsheetml/2006/main" count="1106" uniqueCount="272">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</sst>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0.1437350148</v>
      </c>
      <c r="C3" s="26">
        <f>frac_mam_1_5months * 2.6</f>
        <v>0.1437350148</v>
      </c>
      <c r="D3" s="26">
        <f>frac_mam_6_11months * 2.6</f>
        <v>0.17601872080000003</v>
      </c>
      <c r="E3" s="26">
        <f>frac_mam_12_23months * 2.6</f>
        <v>9.2595604400000003E-2</v>
      </c>
      <c r="F3" s="26">
        <f>frac_mam_24_59months * 2.6</f>
        <v>4.4720748713333328E-2</v>
      </c>
    </row>
    <row r="4" spans="1:6" ht="15.75" customHeight="1" x14ac:dyDescent="0.25">
      <c r="A4" s="3" t="s">
        <v>66</v>
      </c>
      <c r="B4" s="26">
        <f>frac_sam_1month * 2.6</f>
        <v>5.99557088E-2</v>
      </c>
      <c r="C4" s="26">
        <f>frac_sam_1_5months * 2.6</f>
        <v>5.99557088E-2</v>
      </c>
      <c r="D4" s="26">
        <f>frac_sam_6_11months * 2.6</f>
        <v>2.9228269200000004E-2</v>
      </c>
      <c r="E4" s="26">
        <f>frac_sam_12_23months * 2.6</f>
        <v>3.0972955E-2</v>
      </c>
      <c r="F4" s="26">
        <f>frac_sam_24_59months * 2.6</f>
        <v>1.1645762353333334E-2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0.13825705248019202</v>
      </c>
      <c r="D7" s="93">
        <f>diarrhoea_1_5mo/26</f>
        <v>0.12846910144884616</v>
      </c>
      <c r="E7" s="93">
        <f>diarrhoea_6_11mo/26</f>
        <v>0.12846910144884616</v>
      </c>
      <c r="F7" s="93">
        <f>diarrhoea_12_23mo/26</f>
        <v>8.548959094115384E-2</v>
      </c>
      <c r="G7" s="93">
        <f>diarrhoea_24_59mo/26</f>
        <v>8.548959094115384E-2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258701.62100000001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304951.47683055204</v>
      </c>
      <c r="I2" s="22">
        <f>G2-H2</f>
        <v>2766048.5231694481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257603.49160000001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303657.02733701345</v>
      </c>
      <c r="I3" s="22">
        <f t="shared" ref="I3:I15" si="3">G3-H3</f>
        <v>2811342.9726629867</v>
      </c>
    </row>
    <row r="4" spans="1:9" ht="15.75" customHeight="1" x14ac:dyDescent="0.25">
      <c r="A4" s="92">
        <f t="shared" si="2"/>
        <v>2022</v>
      </c>
      <c r="B4" s="74">
        <v>256373.16019999995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302206.74118893786</v>
      </c>
      <c r="I4" s="22">
        <f t="shared" si="3"/>
        <v>2857793.2588110622</v>
      </c>
    </row>
    <row r="5" spans="1:9" ht="15.75" customHeight="1" x14ac:dyDescent="0.25">
      <c r="A5" s="92">
        <f t="shared" si="2"/>
        <v>2023</v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>
        <f t="shared" si="2"/>
        <v>2024</v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>
        <f t="shared" si="2"/>
        <v>2025</v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>
        <f t="shared" si="2"/>
        <v>2026</v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>
        <f t="shared" si="2"/>
        <v>2027</v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>
        <f t="shared" si="2"/>
        <v>2028</v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>
        <f t="shared" si="2"/>
        <v>2029</v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>
        <f t="shared" si="2"/>
        <v>2030</v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0.67814207906666657</v>
      </c>
      <c r="E2" s="77">
        <v>0.69045331797356835</v>
      </c>
      <c r="F2" s="77">
        <v>0.51025622417721517</v>
      </c>
      <c r="G2" s="77">
        <v>0.45641325370118074</v>
      </c>
    </row>
    <row r="3" spans="1:15" ht="15.75" customHeight="1" x14ac:dyDescent="0.25">
      <c r="A3" s="5"/>
      <c r="B3" s="11" t="s">
        <v>118</v>
      </c>
      <c r="C3" s="77">
        <v>0.17665886093333333</v>
      </c>
      <c r="D3" s="77">
        <v>0.17665886093333333</v>
      </c>
      <c r="E3" s="77">
        <v>0.18760216202643171</v>
      </c>
      <c r="F3" s="77">
        <v>0.27246691582278482</v>
      </c>
      <c r="G3" s="77">
        <v>0.29641220296548593</v>
      </c>
    </row>
    <row r="4" spans="1:15" ht="15.75" customHeight="1" x14ac:dyDescent="0.25">
      <c r="A4" s="5"/>
      <c r="B4" s="11" t="s">
        <v>116</v>
      </c>
      <c r="C4" s="78">
        <v>7.3100216413793093E-2</v>
      </c>
      <c r="D4" s="78">
        <v>7.3100216413793093E-2</v>
      </c>
      <c r="E4" s="78">
        <v>9.6539411666666672E-2</v>
      </c>
      <c r="F4" s="78">
        <v>0.13634002523281594</v>
      </c>
      <c r="G4" s="78">
        <v>0.16256223335130279</v>
      </c>
    </row>
    <row r="5" spans="1:15" ht="15.75" customHeight="1" x14ac:dyDescent="0.25">
      <c r="A5" s="5"/>
      <c r="B5" s="11" t="s">
        <v>119</v>
      </c>
      <c r="C5" s="78">
        <v>7.2098843586206898E-2</v>
      </c>
      <c r="D5" s="78">
        <v>7.2098843586206898E-2</v>
      </c>
      <c r="E5" s="78">
        <v>2.5405108333333332E-2</v>
      </c>
      <c r="F5" s="78">
        <v>8.0936834767184052E-2</v>
      </c>
      <c r="G5" s="78">
        <v>8.4612309982030565E-2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0.73293233139328284</v>
      </c>
      <c r="D8" s="77">
        <v>0.73293233139328284</v>
      </c>
      <c r="E8" s="77">
        <v>0.71085027012127888</v>
      </c>
      <c r="F8" s="77">
        <v>0.78271579068303088</v>
      </c>
      <c r="G8" s="77">
        <v>0.84564977036922018</v>
      </c>
    </row>
    <row r="9" spans="1:15" ht="15.75" customHeight="1" x14ac:dyDescent="0.25">
      <c r="B9" s="7" t="s">
        <v>121</v>
      </c>
      <c r="C9" s="77">
        <v>0.18872508260671716</v>
      </c>
      <c r="D9" s="77">
        <v>0.18872508260671716</v>
      </c>
      <c r="E9" s="77">
        <v>0.21020857987872105</v>
      </c>
      <c r="F9" s="77">
        <v>0.169757840316969</v>
      </c>
      <c r="G9" s="77">
        <v>0.13267080229744652</v>
      </c>
    </row>
    <row r="10" spans="1:15" ht="15.75" customHeight="1" x14ac:dyDescent="0.25">
      <c r="B10" s="7" t="s">
        <v>122</v>
      </c>
      <c r="C10" s="78">
        <v>5.5282698000000005E-2</v>
      </c>
      <c r="D10" s="78">
        <v>5.5282698000000005E-2</v>
      </c>
      <c r="E10" s="78">
        <v>6.7699508000000005E-2</v>
      </c>
      <c r="F10" s="78">
        <v>3.5613694000000001E-2</v>
      </c>
      <c r="G10" s="78">
        <v>1.7200287966666665E-2</v>
      </c>
    </row>
    <row r="11" spans="1:15" ht="15.75" customHeight="1" x14ac:dyDescent="0.25">
      <c r="B11" s="7" t="s">
        <v>123</v>
      </c>
      <c r="C11" s="78">
        <v>2.3059888000000001E-2</v>
      </c>
      <c r="D11" s="78">
        <v>2.3059888000000001E-2</v>
      </c>
      <c r="E11" s="78">
        <v>1.1241642000000001E-2</v>
      </c>
      <c r="F11" s="78">
        <v>1.1912674999999999E-2</v>
      </c>
      <c r="G11" s="78">
        <v>4.4791393666666667E-3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0.3</v>
      </c>
      <c r="I14" s="80">
        <v>0.5624265306122449</v>
      </c>
      <c r="J14" s="80">
        <v>0.50946734693877549</v>
      </c>
      <c r="K14" s="80">
        <v>0.51158571428571431</v>
      </c>
      <c r="L14" s="80">
        <v>0.49211104331800004</v>
      </c>
      <c r="M14" s="80">
        <v>0.3399361339880001</v>
      </c>
      <c r="N14" s="80">
        <v>0.33073411954249998</v>
      </c>
      <c r="O14" s="80">
        <v>0.37691719513050004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0.1186421435180894</v>
      </c>
      <c r="I15" s="77">
        <f t="shared" si="0"/>
        <v>0.22242496387759686</v>
      </c>
      <c r="J15" s="77">
        <f t="shared" si="0"/>
        <v>0.2014809936443015</v>
      </c>
      <c r="K15" s="77">
        <f t="shared" si="0"/>
        <v>0.20231875245363332</v>
      </c>
      <c r="L15" s="77">
        <f t="shared" si="0"/>
        <v>0.19461703009390291</v>
      </c>
      <c r="M15" s="77">
        <f t="shared" si="0"/>
        <v>0.1344358386519626</v>
      </c>
      <c r="N15" s="77">
        <f t="shared" si="0"/>
        <v>0.13079668292363406</v>
      </c>
      <c r="O15" s="77">
        <f t="shared" si="0"/>
        <v>0.14906087986369498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0.39899999999999997</v>
      </c>
      <c r="D2" s="78">
        <v>0.39899999999999997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9.6999999999999989E-2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0.36200000000000004</v>
      </c>
      <c r="D4" s="78">
        <v>0.36200000000000004</v>
      </c>
      <c r="E4" s="78">
        <v>0.7609999999999999</v>
      </c>
      <c r="F4" s="78">
        <v>0.84699999999999986</v>
      </c>
      <c r="G4" s="78">
        <v>0</v>
      </c>
    </row>
    <row r="5" spans="1:7" x14ac:dyDescent="0.25">
      <c r="B5" s="43" t="s">
        <v>169</v>
      </c>
      <c r="C5" s="77">
        <f>1-SUM(C2:C4)</f>
        <v>0.14200000000000002</v>
      </c>
      <c r="D5" s="77">
        <f t="shared" ref="D5:G5" si="0">1-SUM(D2:D4)</f>
        <v>0.12199999999999989</v>
      </c>
      <c r="E5" s="77">
        <f t="shared" si="0"/>
        <v>0.2390000000000001</v>
      </c>
      <c r="F5" s="77">
        <f t="shared" si="0"/>
        <v>0.15300000000000014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0.21998999999999999</v>
      </c>
      <c r="D2" s="28">
        <v>0.21579999999999999</v>
      </c>
      <c r="E2" s="28">
        <v>0.21184</v>
      </c>
      <c r="F2" s="28">
        <v>0.20796000000000001</v>
      </c>
      <c r="G2" s="28">
        <v>0.20416000000000001</v>
      </c>
      <c r="H2" s="28">
        <v>0.20041</v>
      </c>
      <c r="I2" s="28">
        <v>0.19672999999999999</v>
      </c>
      <c r="J2" s="28">
        <v>0.19312000000000001</v>
      </c>
      <c r="K2" s="28">
        <v>0.18957000000000002</v>
      </c>
      <c r="L2">
        <v>0.18606999999999999</v>
      </c>
      <c r="M2">
        <v>0.18264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3.8190000000000002E-2</v>
      </c>
      <c r="D4" s="28">
        <v>3.7109999999999997E-2</v>
      </c>
      <c r="E4" s="28">
        <v>3.5959999999999999E-2</v>
      </c>
      <c r="F4" s="28">
        <v>3.4849999999999999E-2</v>
      </c>
      <c r="G4" s="28">
        <v>3.3780000000000004E-2</v>
      </c>
      <c r="H4" s="28">
        <v>3.2759999999999997E-2</v>
      </c>
      <c r="I4" s="28">
        <v>3.1780000000000003E-2</v>
      </c>
      <c r="J4" s="28">
        <v>3.0849999999999999E-2</v>
      </c>
      <c r="K4" s="28">
        <v>2.9950000000000001E-2</v>
      </c>
      <c r="L4">
        <v>2.9089999999999998E-2</v>
      </c>
      <c r="M4">
        <v>2.827E-2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0.49211104331800004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0.39899999999999997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0.84699999999999986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51.654000000000003</v>
      </c>
      <c r="D13" s="28">
        <v>49.363</v>
      </c>
      <c r="E13" s="28">
        <v>48.317</v>
      </c>
      <c r="F13" s="28">
        <v>45.813000000000002</v>
      </c>
      <c r="G13" s="28">
        <v>44.378999999999998</v>
      </c>
      <c r="H13" s="28">
        <v>43.033000000000001</v>
      </c>
      <c r="I13" s="28">
        <v>42.097000000000001</v>
      </c>
      <c r="J13" s="28">
        <v>40.655999999999999</v>
      </c>
      <c r="K13" s="28">
        <v>38.927999999999997</v>
      </c>
      <c r="L13">
        <v>38.295000000000002</v>
      </c>
      <c r="M13">
        <v>36.773000000000003</v>
      </c>
    </row>
    <row r="14" spans="1:13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36.314322339717627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47.396457506944927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73.95954362537492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0.11584538300818167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1.1735921632657309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1.1735921632657309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1.1735921632657309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1.1735921632657309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15.05570683744001</v>
      </c>
      <c r="E14" s="86" t="s">
        <v>201</v>
      </c>
    </row>
    <row r="15" spans="1:5" ht="15.75" customHeight="1" x14ac:dyDescent="0.25">
      <c r="A15" s="11" t="s">
        <v>206</v>
      </c>
      <c r="B15" s="85">
        <v>0.43200000000000005</v>
      </c>
      <c r="C15" s="85">
        <v>0.95</v>
      </c>
      <c r="D15" s="86">
        <v>15.05570683744001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0.25737104316799292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1.8074989747168153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1.1459341628410027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25.663027124609449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4.9354522743270115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21.733846424218829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21.749912422740493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4.0077580226004939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0.67628821427029817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64.086600374027668</v>
      </c>
      <c r="E29" s="86" t="s">
        <v>201</v>
      </c>
    </row>
    <row r="30" spans="1:5" ht="15.75" customHeight="1" x14ac:dyDescent="0.25">
      <c r="A30" s="53" t="s">
        <v>67</v>
      </c>
      <c r="B30" s="85">
        <v>0.18100000000000002</v>
      </c>
      <c r="C30" s="85">
        <v>0.95</v>
      </c>
      <c r="D30" s="86">
        <v>268.06602010856085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268.06602010856085</v>
      </c>
      <c r="E31" s="86" t="s">
        <v>201</v>
      </c>
    </row>
    <row r="32" spans="1:5" ht="15.75" customHeight="1" x14ac:dyDescent="0.25">
      <c r="A32" s="53" t="s">
        <v>28</v>
      </c>
      <c r="B32" s="85">
        <v>0.48749999999999993</v>
      </c>
      <c r="C32" s="85">
        <v>0.95</v>
      </c>
      <c r="D32" s="86">
        <v>0.49216312756226022</v>
      </c>
      <c r="E32" s="86" t="s">
        <v>201</v>
      </c>
    </row>
    <row r="33" spans="1:6" ht="15.75" customHeight="1" x14ac:dyDescent="0.25">
      <c r="A33" s="53" t="s">
        <v>83</v>
      </c>
      <c r="B33" s="85">
        <v>0.34899999999999998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0.67299999999999993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0.27600000000000002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9.8000000000000004E-2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2.02889896587708</v>
      </c>
      <c r="E38" s="86" t="s">
        <v>201</v>
      </c>
    </row>
    <row r="39" spans="1:6" ht="15.75" customHeight="1" x14ac:dyDescent="0.25">
      <c r="A39" s="53" t="s">
        <v>60</v>
      </c>
      <c r="B39" s="85">
        <v>6.2E-2</v>
      </c>
      <c r="C39" s="85">
        <v>0.95</v>
      </c>
      <c r="D39" s="86">
        <v>0.51758497670036274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2020-07-03T01:35:20Z</dcterms:modified>
</cp:coreProperties>
</file>